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15" windowHeight="11040" activeTab="2"/>
  </bookViews>
  <sheets>
    <sheet name="INGRESOS" sheetId="2" r:id="rId1"/>
    <sheet name="EGRESOS" sheetId="3" r:id="rId2"/>
    <sheet name="DEUDA" sheetId="4" r:id="rId3"/>
  </sheets>
  <calcPr calcId="144525"/>
</workbook>
</file>

<file path=xl/calcChain.xml><?xml version="1.0" encoding="utf-8"?>
<calcChain xmlns="http://schemas.openxmlformats.org/spreadsheetml/2006/main">
  <c r="E32" i="4" l="1"/>
  <c r="D32" i="4"/>
  <c r="E19" i="4"/>
  <c r="E36" i="4" s="1"/>
  <c r="D19" i="4"/>
  <c r="D36" i="4" s="1"/>
  <c r="D80" i="3" l="1"/>
  <c r="G80" i="3" s="1"/>
  <c r="G79" i="3"/>
  <c r="D79" i="3"/>
  <c r="D78" i="3"/>
  <c r="G78" i="3" s="1"/>
  <c r="G77" i="3"/>
  <c r="D77" i="3"/>
  <c r="D76" i="3"/>
  <c r="G76" i="3" s="1"/>
  <c r="G75" i="3"/>
  <c r="D75" i="3"/>
  <c r="D74" i="3"/>
  <c r="G74" i="3" s="1"/>
  <c r="G73" i="3" s="1"/>
  <c r="F73" i="3"/>
  <c r="E73" i="3"/>
  <c r="D73" i="3"/>
  <c r="C73" i="3"/>
  <c r="C81" i="3" s="1"/>
  <c r="B73" i="3"/>
  <c r="B81" i="3" s="1"/>
  <c r="D72" i="3"/>
  <c r="G72" i="3" s="1"/>
  <c r="G71" i="3"/>
  <c r="D71" i="3"/>
  <c r="D70" i="3"/>
  <c r="G70" i="3" s="1"/>
  <c r="F69" i="3"/>
  <c r="E69" i="3"/>
  <c r="D69" i="3"/>
  <c r="C69" i="3"/>
  <c r="B69" i="3"/>
  <c r="D68" i="3"/>
  <c r="G68" i="3" s="1"/>
  <c r="G67" i="3"/>
  <c r="D67" i="3"/>
  <c r="D66" i="3"/>
  <c r="G66" i="3" s="1"/>
  <c r="G65" i="3"/>
  <c r="D65" i="3"/>
  <c r="D64" i="3"/>
  <c r="G64" i="3" s="1"/>
  <c r="G63" i="3"/>
  <c r="D63" i="3"/>
  <c r="D62" i="3"/>
  <c r="G62" i="3" s="1"/>
  <c r="G61" i="3" s="1"/>
  <c r="F61" i="3"/>
  <c r="E61" i="3"/>
  <c r="D61" i="3"/>
  <c r="C61" i="3"/>
  <c r="B61" i="3"/>
  <c r="D60" i="3"/>
  <c r="G60" i="3" s="1"/>
  <c r="G59" i="3"/>
  <c r="D59" i="3"/>
  <c r="D58" i="3"/>
  <c r="G58" i="3" s="1"/>
  <c r="F57" i="3"/>
  <c r="E57" i="3"/>
  <c r="D57" i="3"/>
  <c r="C57" i="3"/>
  <c r="B57" i="3"/>
  <c r="D56" i="3"/>
  <c r="G56" i="3" s="1"/>
  <c r="G55" i="3"/>
  <c r="D55" i="3"/>
  <c r="D54" i="3"/>
  <c r="G54" i="3" s="1"/>
  <c r="G53" i="3"/>
  <c r="D53" i="3"/>
  <c r="D52" i="3"/>
  <c r="G52" i="3" s="1"/>
  <c r="G51" i="3"/>
  <c r="D51" i="3"/>
  <c r="D50" i="3"/>
  <c r="G50" i="3" s="1"/>
  <c r="G49" i="3"/>
  <c r="D49" i="3"/>
  <c r="D48" i="3"/>
  <c r="G48" i="3" s="1"/>
  <c r="F47" i="3"/>
  <c r="E47" i="3"/>
  <c r="C47" i="3"/>
  <c r="B47" i="3"/>
  <c r="D46" i="3"/>
  <c r="G46" i="3" s="1"/>
  <c r="G45" i="3"/>
  <c r="D45" i="3"/>
  <c r="D44" i="3"/>
  <c r="G44" i="3" s="1"/>
  <c r="G43" i="3"/>
  <c r="D43" i="3"/>
  <c r="D42" i="3"/>
  <c r="G42" i="3" s="1"/>
  <c r="G41" i="3"/>
  <c r="D41" i="3"/>
  <c r="D40" i="3"/>
  <c r="G40" i="3" s="1"/>
  <c r="G39" i="3"/>
  <c r="D39" i="3"/>
  <c r="D38" i="3"/>
  <c r="G38" i="3" s="1"/>
  <c r="G37" i="3" s="1"/>
  <c r="F37" i="3"/>
  <c r="E37" i="3"/>
  <c r="D37" i="3"/>
  <c r="C37" i="3"/>
  <c r="B37" i="3"/>
  <c r="D36" i="3"/>
  <c r="G36" i="3" s="1"/>
  <c r="G35" i="3"/>
  <c r="D35" i="3"/>
  <c r="D34" i="3"/>
  <c r="G34" i="3" s="1"/>
  <c r="G33" i="3"/>
  <c r="D33" i="3"/>
  <c r="D32" i="3"/>
  <c r="G32" i="3" s="1"/>
  <c r="G31" i="3"/>
  <c r="D31" i="3"/>
  <c r="D30" i="3"/>
  <c r="G30" i="3" s="1"/>
  <c r="G29" i="3"/>
  <c r="D29" i="3"/>
  <c r="D28" i="3"/>
  <c r="G28" i="3" s="1"/>
  <c r="F27" i="3"/>
  <c r="E27" i="3"/>
  <c r="D27" i="3"/>
  <c r="C27" i="3"/>
  <c r="B27" i="3"/>
  <c r="D26" i="3"/>
  <c r="G26" i="3" s="1"/>
  <c r="G25" i="3"/>
  <c r="D25" i="3"/>
  <c r="D24" i="3"/>
  <c r="G24" i="3" s="1"/>
  <c r="G23" i="3"/>
  <c r="D23" i="3"/>
  <c r="D22" i="3"/>
  <c r="G22" i="3" s="1"/>
  <c r="G21" i="3"/>
  <c r="D21" i="3"/>
  <c r="D20" i="3"/>
  <c r="G20" i="3" s="1"/>
  <c r="G19" i="3"/>
  <c r="D19" i="3"/>
  <c r="D18" i="3"/>
  <c r="G18" i="3" s="1"/>
  <c r="G17" i="3" s="1"/>
  <c r="F17" i="3"/>
  <c r="E17" i="3"/>
  <c r="D17" i="3"/>
  <c r="C17" i="3"/>
  <c r="B17" i="3"/>
  <c r="D16" i="3"/>
  <c r="G16" i="3" s="1"/>
  <c r="G15" i="3"/>
  <c r="D15" i="3"/>
  <c r="D14" i="3"/>
  <c r="G14" i="3" s="1"/>
  <c r="G13" i="3"/>
  <c r="D13" i="3"/>
  <c r="D12" i="3"/>
  <c r="G12" i="3" s="1"/>
  <c r="G11" i="3"/>
  <c r="D11" i="3"/>
  <c r="F10" i="3"/>
  <c r="F9" i="3" s="1"/>
  <c r="E10" i="3"/>
  <c r="E9" i="3" s="1"/>
  <c r="C10" i="3"/>
  <c r="D10" i="3" s="1"/>
  <c r="C9" i="3"/>
  <c r="B9" i="3"/>
  <c r="G47" i="3" l="1"/>
  <c r="G27" i="3"/>
  <c r="E81" i="3"/>
  <c r="G10" i="3"/>
  <c r="G9" i="3" s="1"/>
  <c r="D9" i="3"/>
  <c r="G57" i="3"/>
  <c r="G69" i="3"/>
  <c r="F81" i="3"/>
  <c r="G81" i="3"/>
  <c r="D47" i="3"/>
  <c r="D81" i="3" s="1"/>
  <c r="F33" i="2" l="1"/>
  <c r="E33" i="2"/>
  <c r="C33" i="2"/>
  <c r="F37" i="2"/>
  <c r="E37" i="2"/>
  <c r="F35" i="2"/>
  <c r="E35" i="2"/>
  <c r="D35" i="2"/>
  <c r="C35" i="2"/>
  <c r="F34" i="2"/>
  <c r="E34" i="2"/>
  <c r="D34" i="2"/>
  <c r="C34" i="2"/>
  <c r="F32" i="2"/>
  <c r="D32" i="2"/>
  <c r="C32" i="2"/>
  <c r="F31" i="2"/>
  <c r="C31" i="2"/>
  <c r="F30" i="2"/>
  <c r="E30" i="2"/>
  <c r="D30" i="2"/>
  <c r="F29" i="2"/>
  <c r="E29" i="2"/>
  <c r="D29" i="2"/>
  <c r="F28" i="2"/>
  <c r="E28" i="2"/>
  <c r="D28" i="2"/>
  <c r="C28" i="2"/>
  <c r="B35" i="2"/>
  <c r="G35" i="2" s="1"/>
  <c r="G34" i="2" s="1"/>
  <c r="B32" i="2"/>
  <c r="G32" i="2" s="1"/>
  <c r="B30" i="2"/>
  <c r="B29" i="2"/>
  <c r="G29" i="2" s="1"/>
  <c r="B28" i="2"/>
  <c r="G28" i="2" s="1"/>
  <c r="D18" i="2"/>
  <c r="D37" i="2" s="1"/>
  <c r="B18" i="2"/>
  <c r="B37" i="2" s="1"/>
  <c r="G37" i="2" s="1"/>
  <c r="C16" i="2"/>
  <c r="C15" i="2" s="1"/>
  <c r="E13" i="2"/>
  <c r="E32" i="2" s="1"/>
  <c r="E31" i="2" s="1"/>
  <c r="E27" i="2" s="1"/>
  <c r="C13" i="2"/>
  <c r="C12" i="2" s="1"/>
  <c r="C10" i="2"/>
  <c r="C29" i="2" s="1"/>
  <c r="C8" i="2"/>
  <c r="G46" i="2"/>
  <c r="D46" i="2"/>
  <c r="G45" i="2"/>
  <c r="F45" i="2"/>
  <c r="E45" i="2"/>
  <c r="D45" i="2"/>
  <c r="C45" i="2"/>
  <c r="B45" i="2"/>
  <c r="G40" i="2"/>
  <c r="F40" i="2"/>
  <c r="E40" i="2"/>
  <c r="D40" i="2"/>
  <c r="C40" i="2"/>
  <c r="B40" i="2"/>
  <c r="G36" i="2"/>
  <c r="B31" i="2"/>
  <c r="G30" i="2"/>
  <c r="F27" i="2"/>
  <c r="G20" i="2"/>
  <c r="D20" i="2"/>
  <c r="G19" i="2"/>
  <c r="D19" i="2"/>
  <c r="G17" i="2"/>
  <c r="G15" i="2" s="1"/>
  <c r="D17" i="2"/>
  <c r="G16" i="2"/>
  <c r="F15" i="2"/>
  <c r="E15" i="2"/>
  <c r="E21" i="2" s="1"/>
  <c r="D15" i="2"/>
  <c r="B15" i="2"/>
  <c r="G14" i="2"/>
  <c r="G33" i="2" s="1"/>
  <c r="D14" i="2"/>
  <c r="D33" i="2" s="1"/>
  <c r="D31" i="2" s="1"/>
  <c r="G13" i="2"/>
  <c r="F12" i="2"/>
  <c r="B12" i="2"/>
  <c r="G11" i="2"/>
  <c r="G10" i="2"/>
  <c r="G9" i="2"/>
  <c r="D9" i="2"/>
  <c r="G8" i="2"/>
  <c r="F21" i="2" l="1"/>
  <c r="G18" i="2"/>
  <c r="G12" i="2"/>
  <c r="G21" i="2" s="1"/>
  <c r="G31" i="2"/>
  <c r="G27" i="2" s="1"/>
  <c r="G47" i="2" s="1"/>
  <c r="B34" i="2"/>
  <c r="B27" i="2" s="1"/>
  <c r="B47" i="2" s="1"/>
  <c r="D12" i="2"/>
  <c r="D21" i="2" s="1"/>
  <c r="B21" i="2"/>
  <c r="D27" i="2"/>
  <c r="D47" i="2" s="1"/>
  <c r="F47" i="2"/>
  <c r="E47" i="2"/>
  <c r="C11" i="2" l="1"/>
  <c r="C30" i="2" s="1"/>
  <c r="C18" i="2"/>
  <c r="C21" i="2" l="1"/>
  <c r="C37" i="2"/>
  <c r="C27" i="2" s="1"/>
  <c r="C47" i="2" s="1"/>
</calcChain>
</file>

<file path=xl/sharedStrings.xml><?xml version="1.0" encoding="utf-8"?>
<sst xmlns="http://schemas.openxmlformats.org/spreadsheetml/2006/main" count="191" uniqueCount="140">
  <si>
    <t>ACCIÓN 9: UN GOBIERNO ABIERTO</t>
  </si>
  <si>
    <t>Nombre del Ente Público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</si>
  <si>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</si>
  <si>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</si>
  <si>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</si>
  <si>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</si>
  <si>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</si>
  <si>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</si>
  <si>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</si>
  <si>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</si>
  <si>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</si>
  <si>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3=1+2</t>
  </si>
  <si>
    <t>6=5-1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</si>
  <si>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</si>
  <si>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</si>
  <si>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</si>
  <si>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</si>
  <si>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</si>
  <si>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</si>
  <si>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</si>
  <si>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</si>
  <si>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</si>
  <si>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Ayudas</t>
  </si>
  <si>
    <t>Ingresos Derivados de Financiamientos</t>
  </si>
  <si>
    <t>Total</t>
  </si>
  <si>
    <t>Ingresos excedentes</t>
  </si>
  <si>
    <t xml:space="preserve">Estado Analítico de Ingresos Por Fuente de Financiamiento </t>
  </si>
  <si>
    <t>Ingresos del Gobierno</t>
  </si>
  <si>
    <t xml:space="preserve">Transferencias, Asignaciones, Subsidios y Otras </t>
  </si>
  <si>
    <t>Ingresos de Organismos y Empresas</t>
  </si>
  <si>
    <t>Ingresos por Ventas de Bienes y Servicios</t>
  </si>
  <si>
    <t>Ingresos derivados de financiamiento</t>
  </si>
  <si>
    <t>Del  al 31-OCTUBRE-2016</t>
  </si>
  <si>
    <t>Estado Analítico del Ejercicio del Presupuesto de Egresos</t>
  </si>
  <si>
    <t>Clasificación por Objeto del Gasto (Capítulo y Concepto)</t>
  </si>
  <si>
    <t>al 31-OCTUBRE-2016</t>
  </si>
  <si>
    <t>Concepto</t>
  </si>
  <si>
    <t>Egresos</t>
  </si>
  <si>
    <t>Subejercicio</t>
  </si>
  <si>
    <t>Aprobado</t>
  </si>
  <si>
    <t>Ampliaciones/(Reducciones)</t>
  </si>
  <si>
    <t>Pagado</t>
  </si>
  <si>
    <t>3=(1+2)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</si>
  <si>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</si>
  <si>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</si>
  <si>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</si>
  <si>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</si>
  <si>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</si>
  <si>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</si>
  <si>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</si>
  <si>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</si>
  <si>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</si>
  <si>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</si>
  <si>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</si>
  <si>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</si>
  <si>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</si>
  <si>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</si>
  <si>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</si>
  <si>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</si>
  <si>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</si>
  <si>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</si>
  <si>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</si>
  <si>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</si>
  <si>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</si>
  <si>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</si>
  <si>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</si>
  <si>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</si>
  <si>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</si>
  <si>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</si>
  <si>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</si>
  <si>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</si>
  <si>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</si>
  <si>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</si>
  <si>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</si>
  <si>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</si>
  <si>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</si>
  <si>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</si>
  <si>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</si>
  <si>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</si>
  <si>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</si>
  <si>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</si>
  <si>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</si>
  <si>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</si>
  <si>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</si>
  <si>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</si>
  <si>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</si>
  <si>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</si>
  <si>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</si>
  <si>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</si>
  <si>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</si>
  <si>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</si>
  <si>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</si>
  <si>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</si>
  <si>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</si>
  <si>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</si>
  <si>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</si>
  <si>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</si>
  <si>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</si>
  <si>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</si>
  <si>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</si>
  <si>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</si>
  <si>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</si>
  <si>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</si>
  <si>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</si>
  <si>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</si>
  <si>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</si>
  <si>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</si>
  <si>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</si>
  <si>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</si>
  <si>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</si>
  <si>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</si>
  <si>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</si>
  <si>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</si>
  <si>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</si>
  <si>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</si>
  <si>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</si>
  <si>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Estado Analítico de la Deuda y Otros Pasivos</t>
  </si>
  <si>
    <t>Del 01-01-2016 al 31-10-2016</t>
  </si>
  <si>
    <t xml:space="preserve">Denominación de las Deudas  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</si>
  <si>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</si>
  <si>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</si>
  <si>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</si>
  <si>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</si>
  <si>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</si>
  <si>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</si>
  <si>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</si>
  <si>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</si>
  <si>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Pesos</t>
  </si>
  <si>
    <t>HSBC, INTERACCIONES, BANOBRAS</t>
  </si>
  <si>
    <t>Títulos y Valores</t>
  </si>
  <si>
    <t>Arrendamientos Financieros</t>
  </si>
  <si>
    <t>A.F. BANREGIO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</si>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</sst>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5B45"/>
        <bgColor indexed="64"/>
      </patternFill>
    </fill>
    <fill>
      <patternFill patternType="solid">
        <fgColor rgb="FFFFD6D1"/>
        <bgColor indexed="64"/>
      </patternFill>
    </fill>
    <fill>
      <patternFill patternType="solid">
        <fgColor rgb="FFFFE8E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5B45"/>
      </left>
      <right style="thin">
        <color rgb="FFFF5B45"/>
      </right>
      <top/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D6D1"/>
      </bottom>
      <diagonal/>
    </border>
    <border>
      <left style="thin">
        <color rgb="FFFF5B45"/>
      </left>
      <right style="thin">
        <color rgb="FFFF5B45"/>
      </right>
      <top style="thin">
        <color rgb="FFFFD6D1"/>
      </top>
      <bottom style="thin">
        <color rgb="FFFF5B45"/>
      </bottom>
      <diagonal/>
    </border>
    <border>
      <left style="thin">
        <color rgb="FFFF5B45"/>
      </left>
      <right style="thin">
        <color rgb="FFFF5B45"/>
      </right>
      <top style="thin">
        <color rgb="FFFF5B45"/>
      </top>
      <bottom/>
      <diagonal/>
    </border>
    <border>
      <left style="thin">
        <color rgb="FFFF5B45"/>
      </left>
      <right style="thin">
        <color rgb="FFFF5B45"/>
      </right>
      <top style="thin">
        <color rgb="FFFFD6D1"/>
      </top>
      <bottom/>
      <diagonal/>
    </border>
    <border>
      <left style="thin">
        <color rgb="FFFF5B45"/>
      </left>
      <right style="thin">
        <color rgb="FFFF5B45"/>
      </right>
      <top/>
      <bottom style="thin">
        <color rgb="FFFFD6D1"/>
      </bottom>
      <diagonal/>
    </border>
    <border>
      <left style="thin">
        <color rgb="FFFF5B45"/>
      </left>
      <right style="thin">
        <color rgb="FFFF5B45"/>
      </right>
      <top/>
      <bottom/>
      <diagonal/>
    </border>
    <border>
      <left style="thin">
        <color rgb="FFFF5B45"/>
      </left>
      <right/>
      <top style="thin">
        <color rgb="FFFF5B45"/>
      </top>
      <bottom style="thin">
        <color rgb="FFFFD6D1"/>
      </bottom>
      <diagonal/>
    </border>
    <border>
      <left style="thin">
        <color rgb="FFFF5B45"/>
      </left>
      <right/>
      <top style="thin">
        <color rgb="FFFFD6D1"/>
      </top>
      <bottom style="thin">
        <color rgb="FFFF5B45"/>
      </bottom>
      <diagonal/>
    </border>
    <border>
      <left style="thin">
        <color rgb="FFFF5B45"/>
      </left>
      <right/>
      <top style="thin">
        <color rgb="FFFFD6D1"/>
      </top>
      <bottom style="thin">
        <color rgb="FFFFD6D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1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left" indent="2"/>
    </xf>
    <xf numFmtId="0" fontId="0" fillId="0" borderId="16" xfId="0" applyBorder="1"/>
    <xf numFmtId="0" fontId="2" fillId="0" borderId="13" xfId="0" applyFont="1" applyBorder="1"/>
    <xf numFmtId="0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4" borderId="14" xfId="0" applyFont="1" applyFill="1" applyBorder="1"/>
    <xf numFmtId="0" fontId="0" fillId="0" borderId="15" xfId="0" applyBorder="1" applyAlignment="1">
      <alignment horizontal="left" indent="4"/>
    </xf>
    <xf numFmtId="0" fontId="0" fillId="0" borderId="18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43" fontId="0" fillId="0" borderId="14" xfId="1" applyFont="1" applyBorder="1" applyProtection="1">
      <protection locked="0"/>
    </xf>
    <xf numFmtId="43" fontId="0" fillId="0" borderId="15" xfId="1" applyFont="1" applyBorder="1" applyProtection="1">
      <protection locked="0"/>
    </xf>
    <xf numFmtId="43" fontId="0" fillId="0" borderId="16" xfId="1" applyFont="1" applyBorder="1" applyProtection="1">
      <protection locked="0"/>
    </xf>
    <xf numFmtId="43" fontId="0" fillId="0" borderId="13" xfId="1" applyFont="1" applyBorder="1" applyProtection="1">
      <protection locked="0"/>
    </xf>
    <xf numFmtId="43" fontId="0" fillId="0" borderId="0" xfId="1" applyFont="1"/>
    <xf numFmtId="43" fontId="0" fillId="4" borderId="14" xfId="1" applyFont="1" applyFill="1" applyBorder="1" applyProtection="1">
      <protection locked="0"/>
    </xf>
    <xf numFmtId="43" fontId="0" fillId="0" borderId="18" xfId="1" applyFont="1" applyBorder="1" applyProtection="1"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43" fontId="0" fillId="0" borderId="13" xfId="1" applyFont="1" applyBorder="1" applyAlignment="1" applyProtection="1">
      <alignment horizontal="center"/>
      <protection locked="0"/>
    </xf>
    <xf numFmtId="43" fontId="2" fillId="0" borderId="13" xfId="1" applyFont="1" applyBorder="1" applyAlignment="1">
      <alignment horizontal="left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3" borderId="14" xfId="0" applyFont="1" applyFill="1" applyBorder="1"/>
    <xf numFmtId="43" fontId="0" fillId="3" borderId="14" xfId="0" applyNumberFormat="1" applyFill="1" applyBorder="1" applyProtection="1">
      <protection locked="0"/>
    </xf>
    <xf numFmtId="43" fontId="0" fillId="0" borderId="0" xfId="0" applyNumberFormat="1"/>
    <xf numFmtId="0" fontId="0" fillId="0" borderId="15" xfId="0" applyBorder="1" applyAlignment="1">
      <alignment horizontal="left" wrapText="1" indent="3"/>
    </xf>
    <xf numFmtId="0" fontId="0" fillId="0" borderId="16" xfId="0" applyBorder="1" applyAlignment="1">
      <alignment horizontal="left" wrapText="1" indent="3"/>
    </xf>
    <xf numFmtId="0" fontId="2" fillId="3" borderId="19" xfId="0" applyFont="1" applyFill="1" applyBorder="1"/>
    <xf numFmtId="43" fontId="0" fillId="3" borderId="19" xfId="0" applyNumberFormat="1" applyFill="1" applyBorder="1" applyProtection="1">
      <protection locked="0"/>
    </xf>
    <xf numFmtId="0" fontId="0" fillId="0" borderId="18" xfId="0" applyBorder="1" applyAlignment="1">
      <alignment horizontal="left" wrapText="1" indent="3"/>
    </xf>
    <xf numFmtId="0" fontId="2" fillId="3" borderId="19" xfId="0" applyFont="1" applyFill="1" applyBorder="1" applyAlignment="1">
      <alignment horizontal="left" wrapText="1"/>
    </xf>
    <xf numFmtId="0" fontId="0" fillId="0" borderId="15" xfId="0" applyBorder="1" applyAlignment="1">
      <alignment horizontal="left" indent="3"/>
    </xf>
    <xf numFmtId="0" fontId="0" fillId="0" borderId="16" xfId="0" applyBorder="1" applyAlignment="1">
      <alignment horizontal="left" indent="3"/>
    </xf>
    <xf numFmtId="0" fontId="0" fillId="0" borderId="18" xfId="0" applyBorder="1" applyAlignment="1">
      <alignment horizontal="left" indent="3"/>
    </xf>
    <xf numFmtId="0" fontId="2" fillId="3" borderId="12" xfId="0" applyFont="1" applyFill="1" applyBorder="1"/>
    <xf numFmtId="43" fontId="2" fillId="3" borderId="12" xfId="1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1" xfId="0" applyFont="1" applyFill="1" applyBorder="1"/>
    <xf numFmtId="0" fontId="0" fillId="3" borderId="14" xfId="0" applyFill="1" applyBorder="1" applyProtection="1">
      <protection locked="0"/>
    </xf>
    <xf numFmtId="0" fontId="0" fillId="5" borderId="22" xfId="0" applyFill="1" applyBorder="1" applyAlignment="1">
      <alignment horizontal="left" indent="7"/>
    </xf>
    <xf numFmtId="0" fontId="0" fillId="0" borderId="16" xfId="0" applyBorder="1" applyProtection="1">
      <protection locked="0"/>
    </xf>
    <xf numFmtId="0" fontId="0" fillId="5" borderId="23" xfId="0" applyFill="1" applyBorder="1" applyAlignment="1">
      <alignment horizontal="left" vertical="center" wrapText="1"/>
    </xf>
    <xf numFmtId="0" fontId="0" fillId="0" borderId="15" xfId="0" applyBorder="1" applyAlignment="1" applyProtection="1">
      <alignment vertical="center" wrapText="1"/>
      <protection locked="0"/>
    </xf>
    <xf numFmtId="43" fontId="0" fillId="0" borderId="15" xfId="1" applyFont="1" applyBorder="1" applyAlignment="1" applyProtection="1">
      <alignment vertical="center" wrapText="1"/>
      <protection locked="0"/>
    </xf>
    <xf numFmtId="4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5" borderId="23" xfId="0" applyFill="1" applyBorder="1" applyAlignment="1">
      <alignment horizontal="left" indent="2"/>
    </xf>
    <xf numFmtId="0" fontId="0" fillId="0" borderId="15" xfId="0" applyBorder="1" applyProtection="1">
      <protection locked="0"/>
    </xf>
    <xf numFmtId="0" fontId="0" fillId="0" borderId="22" xfId="0" applyBorder="1"/>
    <xf numFmtId="0" fontId="0" fillId="0" borderId="23" xfId="0" applyBorder="1"/>
    <xf numFmtId="43" fontId="0" fillId="0" borderId="15" xfId="0" applyNumberFormat="1" applyBorder="1" applyProtection="1">
      <protection locked="0"/>
    </xf>
    <xf numFmtId="0" fontId="0" fillId="5" borderId="23" xfId="0" applyFill="1" applyBorder="1"/>
    <xf numFmtId="0" fontId="5" fillId="5" borderId="23" xfId="0" applyFont="1" applyFill="1" applyBorder="1" applyAlignment="1">
      <alignment horizontal="left" indent="2"/>
    </xf>
    <xf numFmtId="0" fontId="0" fillId="5" borderId="22" xfId="0" applyFill="1" applyBorder="1"/>
    <xf numFmtId="0" fontId="0" fillId="5" borderId="16" xfId="0" applyFill="1" applyBorder="1" applyAlignment="1">
      <alignment horizontal="left" indent="2"/>
    </xf>
    <xf numFmtId="43" fontId="0" fillId="0" borderId="16" xfId="0" applyNumberFormat="1" applyBorder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0</xdr:rowOff>
    </xdr:from>
    <xdr:to>
      <xdr:col>0</xdr:col>
      <xdr:colOff>529166</xdr:colOff>
      <xdr:row>0</xdr:row>
      <xdr:rowOff>195262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916" y="0"/>
          <a:ext cx="476250" cy="500062"/>
        </a:xfrm>
        <a:prstGeom prst="rect">
          <a:avLst/>
        </a:prstGeom>
      </xdr:spPr>
    </xdr:pic>
    <xdr:clientData/>
  </xdr:twoCellAnchor>
  <xdr:twoCellAnchor editAs="oneCell">
    <xdr:from>
      <xdr:col>5</xdr:col>
      <xdr:colOff>687916</xdr:colOff>
      <xdr:row>0</xdr:row>
      <xdr:rowOff>52916</xdr:rowOff>
    </xdr:from>
    <xdr:to>
      <xdr:col>6</xdr:col>
      <xdr:colOff>469926</xdr:colOff>
      <xdr:row>0</xdr:row>
      <xdr:rowOff>189628</xdr:rowOff>
    </xdr:to>
    <xdr:pic>
      <xdr:nvPicPr>
        <xdr:cNvPr id="3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0" r="9455" b="22551"/>
        <a:stretch/>
      </xdr:blipFill>
      <xdr:spPr bwMode="auto">
        <a:xfrm>
          <a:off x="7317316" y="52916"/>
          <a:ext cx="791660" cy="403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42334</xdr:colOff>
      <xdr:row>0</xdr:row>
      <xdr:rowOff>0</xdr:rowOff>
    </xdr:from>
    <xdr:to>
      <xdr:col>0</xdr:col>
      <xdr:colOff>518584</xdr:colOff>
      <xdr:row>1</xdr:row>
      <xdr:rowOff>4762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4" y="0"/>
          <a:ext cx="476250" cy="195262"/>
        </a:xfrm>
        <a:prstGeom prst="rect">
          <a:avLst/>
        </a:prstGeom>
      </xdr:spPr>
    </xdr:pic>
    <xdr:clientData/>
  </xdr:twoCellAnchor>
  <xdr:twoCellAnchor editAs="oneCell">
    <xdr:from>
      <xdr:col>6</xdr:col>
      <xdr:colOff>201084</xdr:colOff>
      <xdr:row>0</xdr:row>
      <xdr:rowOff>52916</xdr:rowOff>
    </xdr:from>
    <xdr:to>
      <xdr:col>6</xdr:col>
      <xdr:colOff>764144</xdr:colOff>
      <xdr:row>0</xdr:row>
      <xdr:rowOff>189628</xdr:rowOff>
    </xdr:to>
    <xdr:pic>
      <xdr:nvPicPr>
        <xdr:cNvPr id="5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0" r="9455" b="22551"/>
        <a:stretch/>
      </xdr:blipFill>
      <xdr:spPr bwMode="auto">
        <a:xfrm>
          <a:off x="8983134" y="52916"/>
          <a:ext cx="563060" cy="136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0</xdr:rowOff>
    </xdr:from>
    <xdr:to>
      <xdr:col>0</xdr:col>
      <xdr:colOff>518583</xdr:colOff>
      <xdr:row>0</xdr:row>
      <xdr:rowOff>195262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3" y="0"/>
          <a:ext cx="476250" cy="195262"/>
        </a:xfrm>
        <a:prstGeom prst="rect">
          <a:avLst/>
        </a:prstGeom>
      </xdr:spPr>
    </xdr:pic>
    <xdr:clientData/>
  </xdr:twoCellAnchor>
  <xdr:twoCellAnchor editAs="oneCell">
    <xdr:from>
      <xdr:col>4</xdr:col>
      <xdr:colOff>624418</xdr:colOff>
      <xdr:row>0</xdr:row>
      <xdr:rowOff>31749</xdr:rowOff>
    </xdr:from>
    <xdr:to>
      <xdr:col>4</xdr:col>
      <xdr:colOff>758853</xdr:colOff>
      <xdr:row>0</xdr:row>
      <xdr:rowOff>187511</xdr:rowOff>
    </xdr:to>
    <xdr:pic>
      <xdr:nvPicPr>
        <xdr:cNvPr id="5" name="Picture 2" descr="C:\Users\consejo civico 2\Dropbox\CVNL\Comunicación\Gráficos\Logos CVNL\Logos-imagen\Alcalde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4090" r="9455" b="22551"/>
        <a:stretch/>
      </xdr:blipFill>
      <xdr:spPr bwMode="auto">
        <a:xfrm>
          <a:off x="7996768" y="31749"/>
          <a:ext cx="134435" cy="155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>
      <selection activeCell="D38" sqref="D38"/>
    </sheetView>
  </sheetViews>
  <sheetFormatPr baseColWidth="10" defaultRowHeight="15" x14ac:dyDescent="0.25"/>
  <cols>
    <col min="1" max="1" width="45.42578125" customWidth="1"/>
    <col min="2" max="2" width="16.85546875" bestFit="1" customWidth="1"/>
    <col min="3" max="3" width="19.7109375" customWidth="1"/>
    <col min="4" max="7" width="15.140625" bestFit="1" customWidth="1"/>
  </cols>
  <sheetData>
    <row r="1" spans="1:7" ht="19.5" thickBot="1" x14ac:dyDescent="0.3">
      <c r="A1" s="27" t="s">
        <v>0</v>
      </c>
      <c r="B1" s="28"/>
      <c r="C1" s="28"/>
      <c r="D1" s="28"/>
      <c r="E1" s="28"/>
      <c r="F1" s="28"/>
      <c r="G1" s="29"/>
    </row>
    <row r="2" spans="1:7" x14ac:dyDescent="0.25">
      <c r="A2" s="30" t="s">
        <v>1</v>
      </c>
      <c r="B2" s="31"/>
      <c r="C2" s="31"/>
      <c r="D2" s="31"/>
      <c r="E2" s="31"/>
      <c r="F2" s="31"/>
      <c r="G2" s="32"/>
    </row>
    <row r="3" spans="1:7" x14ac:dyDescent="0.25">
      <c r="A3" s="33" t="s">
        <v>2</v>
      </c>
      <c r="B3" s="34"/>
      <c r="C3" s="34"/>
      <c r="D3" s="34"/>
      <c r="E3" s="34"/>
      <c r="F3" s="34"/>
      <c r="G3" s="35"/>
    </row>
    <row r="4" spans="1:7" ht="15.75" thickBot="1" x14ac:dyDescent="0.3">
      <c r="A4" s="36" t="s">
        <v>32</v>
      </c>
      <c r="B4" s="37"/>
      <c r="C4" s="37"/>
      <c r="D4" s="37"/>
      <c r="E4" s="37"/>
      <c r="F4" s="37"/>
      <c r="G4" s="38"/>
    </row>
    <row r="5" spans="1:7" x14ac:dyDescent="0.25">
      <c r="A5" s="39" t="s">
        <v>3</v>
      </c>
      <c r="B5" s="41" t="s">
        <v>4</v>
      </c>
      <c r="C5" s="41"/>
      <c r="D5" s="41"/>
      <c r="E5" s="41"/>
      <c r="F5" s="41"/>
      <c r="G5" s="39" t="s">
        <v>5</v>
      </c>
    </row>
    <row r="6" spans="1:7" ht="30" x14ac:dyDescent="0.25">
      <c r="A6" s="40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40"/>
    </row>
    <row r="7" spans="1:7" x14ac:dyDescent="0.25">
      <c r="A7" s="40"/>
      <c r="B7" s="3">
        <v>1</v>
      </c>
      <c r="C7" s="4">
        <v>2</v>
      </c>
      <c r="D7" s="4" t="s">
        <v>11</v>
      </c>
      <c r="E7" s="4">
        <v>4</v>
      </c>
      <c r="F7" s="4">
        <v>5</v>
      </c>
      <c r="G7" s="4" t="s">
        <v>12</v>
      </c>
    </row>
    <row r="8" spans="1:7" x14ac:dyDescent="0.25">
      <c r="A8" s="5" t="s">
        <v>13</v>
      </c>
      <c r="B8" s="16">
        <v>195093265</v>
      </c>
      <c r="C8" s="16">
        <f>+D8-B8</f>
        <v>-11845461</v>
      </c>
      <c r="D8" s="16">
        <v>183247804</v>
      </c>
      <c r="E8" s="16">
        <v>183247804</v>
      </c>
      <c r="F8" s="16">
        <v>183247804</v>
      </c>
      <c r="G8" s="16">
        <f>+F8-B8</f>
        <v>-11845461</v>
      </c>
    </row>
    <row r="9" spans="1:7" x14ac:dyDescent="0.25">
      <c r="A9" s="6" t="s">
        <v>14</v>
      </c>
      <c r="B9" s="17">
        <v>0</v>
      </c>
      <c r="C9" s="17"/>
      <c r="D9" s="17">
        <f t="shared" ref="D9:D14" si="0">+B9+C9</f>
        <v>0</v>
      </c>
      <c r="E9" s="17"/>
      <c r="F9" s="17">
        <v>0</v>
      </c>
      <c r="G9" s="17">
        <f>+F9-B9</f>
        <v>0</v>
      </c>
    </row>
    <row r="10" spans="1:7" x14ac:dyDescent="0.25">
      <c r="A10" s="6" t="s">
        <v>15</v>
      </c>
      <c r="B10" s="17">
        <v>6277962</v>
      </c>
      <c r="C10" s="17">
        <f>+D10-B10</f>
        <v>-6276651</v>
      </c>
      <c r="D10" s="17">
        <v>1311</v>
      </c>
      <c r="E10" s="17">
        <v>1311</v>
      </c>
      <c r="F10" s="17">
        <v>1311</v>
      </c>
      <c r="G10" s="17">
        <f>+F10-B10</f>
        <v>-6276651</v>
      </c>
    </row>
    <row r="11" spans="1:7" x14ac:dyDescent="0.25">
      <c r="A11" s="6" t="s">
        <v>16</v>
      </c>
      <c r="B11" s="17">
        <v>37374038</v>
      </c>
      <c r="C11" s="17">
        <f>+D11-B11</f>
        <v>3471235</v>
      </c>
      <c r="D11" s="17">
        <v>40845273</v>
      </c>
      <c r="E11" s="17">
        <v>40845273</v>
      </c>
      <c r="F11" s="17">
        <v>40845273</v>
      </c>
      <c r="G11" s="17">
        <f>+F11-B11</f>
        <v>3471235</v>
      </c>
    </row>
    <row r="12" spans="1:7" x14ac:dyDescent="0.25">
      <c r="A12" s="6" t="s">
        <v>17</v>
      </c>
      <c r="B12" s="17">
        <f>+B13+B14</f>
        <v>4390849</v>
      </c>
      <c r="C12" s="17">
        <f>+C13+C14</f>
        <v>5681566</v>
      </c>
      <c r="D12" s="17">
        <f t="shared" si="0"/>
        <v>10072415</v>
      </c>
      <c r="E12" s="17"/>
      <c r="F12" s="17">
        <f>+F13+F14</f>
        <v>10072415</v>
      </c>
      <c r="G12" s="17">
        <f>+G13+G14</f>
        <v>5681566</v>
      </c>
    </row>
    <row r="13" spans="1:7" x14ac:dyDescent="0.25">
      <c r="A13" s="7" t="s">
        <v>18</v>
      </c>
      <c r="B13" s="17">
        <v>4390849</v>
      </c>
      <c r="C13" s="17">
        <f>+D13-B13</f>
        <v>4726286</v>
      </c>
      <c r="D13" s="17">
        <v>9117135</v>
      </c>
      <c r="E13" s="17">
        <f>10072415-955280</f>
        <v>9117135</v>
      </c>
      <c r="F13" s="17">
        <v>9117135</v>
      </c>
      <c r="G13" s="17">
        <f>+F13-B13</f>
        <v>4726286</v>
      </c>
    </row>
    <row r="14" spans="1:7" x14ac:dyDescent="0.25">
      <c r="A14" s="7" t="s">
        <v>19</v>
      </c>
      <c r="B14" s="17">
        <v>0</v>
      </c>
      <c r="C14" s="17">
        <v>955280</v>
      </c>
      <c r="D14" s="17">
        <f t="shared" si="0"/>
        <v>955280</v>
      </c>
      <c r="E14" s="17">
        <v>955280</v>
      </c>
      <c r="F14" s="17">
        <v>955280</v>
      </c>
      <c r="G14" s="17">
        <f>+F14-B14</f>
        <v>955280</v>
      </c>
    </row>
    <row r="15" spans="1:7" x14ac:dyDescent="0.25">
      <c r="A15" s="6" t="s">
        <v>20</v>
      </c>
      <c r="B15" s="17">
        <f t="shared" ref="B15:E15" si="1">+B16+B17</f>
        <v>33367297</v>
      </c>
      <c r="C15" s="17">
        <f t="shared" si="1"/>
        <v>-3516732</v>
      </c>
      <c r="D15" s="17">
        <f t="shared" si="1"/>
        <v>29850565</v>
      </c>
      <c r="E15" s="17">
        <f t="shared" si="1"/>
        <v>29850565</v>
      </c>
      <c r="F15" s="17">
        <f>+F16+F17</f>
        <v>29850565</v>
      </c>
      <c r="G15" s="17">
        <f>+G16+G17</f>
        <v>-3516732</v>
      </c>
    </row>
    <row r="16" spans="1:7" x14ac:dyDescent="0.25">
      <c r="A16" s="7" t="s">
        <v>18</v>
      </c>
      <c r="B16" s="17">
        <v>33367297</v>
      </c>
      <c r="C16" s="17">
        <f>+D16-B16</f>
        <v>-3516732</v>
      </c>
      <c r="D16" s="17">
        <v>29850565</v>
      </c>
      <c r="E16" s="17">
        <v>29850565</v>
      </c>
      <c r="F16" s="17">
        <v>29850565</v>
      </c>
      <c r="G16" s="17">
        <f>+F16-B16</f>
        <v>-3516732</v>
      </c>
    </row>
    <row r="17" spans="1:7" x14ac:dyDescent="0.25">
      <c r="A17" s="7" t="s">
        <v>19</v>
      </c>
      <c r="B17" s="17">
        <v>0</v>
      </c>
      <c r="C17" s="17">
        <v>0</v>
      </c>
      <c r="D17" s="17">
        <f>+B17+C17</f>
        <v>0</v>
      </c>
      <c r="E17" s="17">
        <v>0</v>
      </c>
      <c r="F17" s="17">
        <v>0</v>
      </c>
      <c r="G17" s="17">
        <f>+F17-B17</f>
        <v>0</v>
      </c>
    </row>
    <row r="18" spans="1:7" x14ac:dyDescent="0.25">
      <c r="A18" s="6" t="s">
        <v>21</v>
      </c>
      <c r="B18" s="17">
        <f>313826959+423418128</f>
        <v>737245087</v>
      </c>
      <c r="C18" s="17">
        <f>+D18-B18</f>
        <v>-128345293</v>
      </c>
      <c r="D18" s="17">
        <f>277521260+331378534</f>
        <v>608899794</v>
      </c>
      <c r="E18" s="17">
        <v>549593586</v>
      </c>
      <c r="F18" s="17">
        <v>549593586</v>
      </c>
      <c r="G18" s="17">
        <f>+F18-B18</f>
        <v>-187651501</v>
      </c>
    </row>
    <row r="19" spans="1:7" x14ac:dyDescent="0.25">
      <c r="A19" s="6" t="s">
        <v>22</v>
      </c>
      <c r="B19" s="17">
        <v>0</v>
      </c>
      <c r="C19" s="17">
        <v>0</v>
      </c>
      <c r="D19" s="17">
        <f>+B19+C19</f>
        <v>0</v>
      </c>
      <c r="E19" s="17">
        <v>0</v>
      </c>
      <c r="F19" s="17">
        <v>0</v>
      </c>
      <c r="G19" s="17">
        <f>+F19-B19</f>
        <v>0</v>
      </c>
    </row>
    <row r="20" spans="1:7" x14ac:dyDescent="0.25">
      <c r="A20" s="8" t="s">
        <v>23</v>
      </c>
      <c r="B20" s="18">
        <v>56407477</v>
      </c>
      <c r="C20" s="18">
        <v>-56407477</v>
      </c>
      <c r="D20" s="18">
        <f>+B20+C20</f>
        <v>0</v>
      </c>
      <c r="E20" s="18">
        <v>0</v>
      </c>
      <c r="F20" s="18">
        <v>0</v>
      </c>
      <c r="G20" s="18">
        <f>+F20-B20</f>
        <v>-56407477</v>
      </c>
    </row>
    <row r="21" spans="1:7" x14ac:dyDescent="0.25">
      <c r="A21" s="9" t="s">
        <v>24</v>
      </c>
      <c r="B21" s="19">
        <f t="shared" ref="B21:G21" si="2">+B8+B9+B10+B11+B12+B15+B18+B19+B20</f>
        <v>1070155975</v>
      </c>
      <c r="C21" s="19">
        <f t="shared" si="2"/>
        <v>-197238813</v>
      </c>
      <c r="D21" s="19">
        <f>+D8+D9+D10+D11+D12+D15+D18+D19+D20</f>
        <v>872917162</v>
      </c>
      <c r="E21" s="19">
        <f t="shared" si="2"/>
        <v>803538539</v>
      </c>
      <c r="F21" s="19">
        <f t="shared" si="2"/>
        <v>813610954</v>
      </c>
      <c r="G21" s="25">
        <f t="shared" si="2"/>
        <v>-256545021</v>
      </c>
    </row>
    <row r="22" spans="1:7" x14ac:dyDescent="0.25">
      <c r="B22" s="20"/>
      <c r="C22" s="20"/>
      <c r="D22" s="20"/>
      <c r="E22" s="26" t="s">
        <v>25</v>
      </c>
      <c r="F22" s="26"/>
      <c r="G22" s="25"/>
    </row>
    <row r="24" spans="1:7" ht="15" customHeight="1" x14ac:dyDescent="0.25">
      <c r="A24" s="42" t="s">
        <v>26</v>
      </c>
      <c r="B24" s="44" t="s">
        <v>4</v>
      </c>
      <c r="C24" s="44"/>
      <c r="D24" s="44"/>
      <c r="E24" s="44"/>
      <c r="F24" s="44"/>
      <c r="G24" s="40" t="s">
        <v>5</v>
      </c>
    </row>
    <row r="25" spans="1:7" ht="30" x14ac:dyDescent="0.25">
      <c r="A25" s="40"/>
      <c r="B25" s="1" t="s">
        <v>6</v>
      </c>
      <c r="C25" s="2" t="s">
        <v>7</v>
      </c>
      <c r="D25" s="1" t="s">
        <v>8</v>
      </c>
      <c r="E25" s="1" t="s">
        <v>9</v>
      </c>
      <c r="F25" s="1" t="s">
        <v>10</v>
      </c>
      <c r="G25" s="40"/>
    </row>
    <row r="26" spans="1:7" x14ac:dyDescent="0.25">
      <c r="A26" s="43"/>
      <c r="B26" s="10">
        <v>1</v>
      </c>
      <c r="C26" s="11">
        <v>2</v>
      </c>
      <c r="D26" s="11" t="s">
        <v>11</v>
      </c>
      <c r="E26" s="11">
        <v>4</v>
      </c>
      <c r="F26" s="11">
        <v>5</v>
      </c>
      <c r="G26" s="11" t="s">
        <v>12</v>
      </c>
    </row>
    <row r="27" spans="1:7" x14ac:dyDescent="0.25">
      <c r="A27" s="12" t="s">
        <v>27</v>
      </c>
      <c r="B27" s="21">
        <f t="shared" ref="B27:F27" si="3">+B28+B29+B30+B31+B34+B37</f>
        <v>1013748498</v>
      </c>
      <c r="C27" s="21">
        <f t="shared" si="3"/>
        <v>-140831336</v>
      </c>
      <c r="D27" s="21">
        <f t="shared" si="3"/>
        <v>872917162</v>
      </c>
      <c r="E27" s="21">
        <f t="shared" si="3"/>
        <v>813610954</v>
      </c>
      <c r="F27" s="21">
        <f t="shared" si="3"/>
        <v>813610954</v>
      </c>
      <c r="G27" s="21">
        <f>+G28+G29+G30+G31+G34+G37</f>
        <v>-200137544</v>
      </c>
    </row>
    <row r="28" spans="1:7" x14ac:dyDescent="0.25">
      <c r="A28" s="7" t="s">
        <v>13</v>
      </c>
      <c r="B28" s="16">
        <f>+B8</f>
        <v>195093265</v>
      </c>
      <c r="C28" s="16">
        <f t="shared" ref="C28:F28" si="4">+C8</f>
        <v>-11845461</v>
      </c>
      <c r="D28" s="16">
        <f t="shared" si="4"/>
        <v>183247804</v>
      </c>
      <c r="E28" s="16">
        <f t="shared" si="4"/>
        <v>183247804</v>
      </c>
      <c r="F28" s="16">
        <f t="shared" si="4"/>
        <v>183247804</v>
      </c>
      <c r="G28" s="16">
        <f>+F28-B28</f>
        <v>-11845461</v>
      </c>
    </row>
    <row r="29" spans="1:7" x14ac:dyDescent="0.25">
      <c r="A29" s="7" t="s">
        <v>15</v>
      </c>
      <c r="B29" s="17">
        <f>+B10</f>
        <v>6277962</v>
      </c>
      <c r="C29" s="17">
        <f t="shared" ref="C29:F29" si="5">+C10</f>
        <v>-6276651</v>
      </c>
      <c r="D29" s="17">
        <f t="shared" si="5"/>
        <v>1311</v>
      </c>
      <c r="E29" s="17">
        <f t="shared" si="5"/>
        <v>1311</v>
      </c>
      <c r="F29" s="17">
        <f t="shared" si="5"/>
        <v>1311</v>
      </c>
      <c r="G29" s="17">
        <f>+F29-B29</f>
        <v>-6276651</v>
      </c>
    </row>
    <row r="30" spans="1:7" x14ac:dyDescent="0.25">
      <c r="A30" s="7" t="s">
        <v>16</v>
      </c>
      <c r="B30" s="17">
        <f>+B11</f>
        <v>37374038</v>
      </c>
      <c r="C30" s="17">
        <f t="shared" ref="C30:F30" si="6">+C11</f>
        <v>3471235</v>
      </c>
      <c r="D30" s="17">
        <f t="shared" si="6"/>
        <v>40845273</v>
      </c>
      <c r="E30" s="17">
        <f t="shared" si="6"/>
        <v>40845273</v>
      </c>
      <c r="F30" s="17">
        <f t="shared" si="6"/>
        <v>40845273</v>
      </c>
      <c r="G30" s="17">
        <f>+F30-B30</f>
        <v>3471235</v>
      </c>
    </row>
    <row r="31" spans="1:7" x14ac:dyDescent="0.25">
      <c r="A31" s="7" t="s">
        <v>17</v>
      </c>
      <c r="B31" s="17">
        <f>+B32+B33</f>
        <v>4390849</v>
      </c>
      <c r="C31" s="17">
        <f t="shared" ref="C31:F31" si="7">+C32+C33</f>
        <v>5681566</v>
      </c>
      <c r="D31" s="17">
        <f t="shared" si="7"/>
        <v>10072415</v>
      </c>
      <c r="E31" s="17">
        <f t="shared" si="7"/>
        <v>10072415</v>
      </c>
      <c r="F31" s="17">
        <f t="shared" si="7"/>
        <v>10072415</v>
      </c>
      <c r="G31" s="17">
        <f>+G32+G33</f>
        <v>5681566</v>
      </c>
    </row>
    <row r="32" spans="1:7" x14ac:dyDescent="0.25">
      <c r="A32" s="13" t="s">
        <v>18</v>
      </c>
      <c r="B32" s="17">
        <f>+B13</f>
        <v>4390849</v>
      </c>
      <c r="C32" s="17">
        <f t="shared" ref="C32:F32" si="8">+C13</f>
        <v>4726286</v>
      </c>
      <c r="D32" s="17">
        <f t="shared" si="8"/>
        <v>9117135</v>
      </c>
      <c r="E32" s="17">
        <f t="shared" si="8"/>
        <v>9117135</v>
      </c>
      <c r="F32" s="17">
        <f t="shared" si="8"/>
        <v>9117135</v>
      </c>
      <c r="G32" s="17">
        <f>+F32-B32</f>
        <v>4726286</v>
      </c>
    </row>
    <row r="33" spans="1:7" x14ac:dyDescent="0.25">
      <c r="A33" s="13" t="s">
        <v>19</v>
      </c>
      <c r="B33" s="17">
        <v>0</v>
      </c>
      <c r="C33" s="17">
        <f>+C14</f>
        <v>955280</v>
      </c>
      <c r="D33" s="17">
        <f t="shared" ref="D33:G33" si="9">+D14</f>
        <v>955280</v>
      </c>
      <c r="E33" s="17">
        <f t="shared" si="9"/>
        <v>955280</v>
      </c>
      <c r="F33" s="17">
        <f t="shared" si="9"/>
        <v>955280</v>
      </c>
      <c r="G33" s="17">
        <f t="shared" si="9"/>
        <v>955280</v>
      </c>
    </row>
    <row r="34" spans="1:7" x14ac:dyDescent="0.25">
      <c r="A34" s="7" t="s">
        <v>20</v>
      </c>
      <c r="B34" s="17">
        <f t="shared" ref="B34" si="10">+B35+B36</f>
        <v>33367297</v>
      </c>
      <c r="C34" s="17">
        <f t="shared" ref="C34:F34" si="11">+C35+C36</f>
        <v>-3516732</v>
      </c>
      <c r="D34" s="17">
        <f t="shared" si="11"/>
        <v>29850565</v>
      </c>
      <c r="E34" s="17">
        <f t="shared" si="11"/>
        <v>29850565</v>
      </c>
      <c r="F34" s="17">
        <f t="shared" si="11"/>
        <v>29850565</v>
      </c>
      <c r="G34" s="17">
        <f>+G35+G36</f>
        <v>-3516732</v>
      </c>
    </row>
    <row r="35" spans="1:7" x14ac:dyDescent="0.25">
      <c r="A35" s="13" t="s">
        <v>18</v>
      </c>
      <c r="B35" s="17">
        <f>+B16</f>
        <v>33367297</v>
      </c>
      <c r="C35" s="17">
        <f t="shared" ref="C35:F35" si="12">+C16</f>
        <v>-3516732</v>
      </c>
      <c r="D35" s="17">
        <f t="shared" si="12"/>
        <v>29850565</v>
      </c>
      <c r="E35" s="17">
        <f t="shared" si="12"/>
        <v>29850565</v>
      </c>
      <c r="F35" s="17">
        <f t="shared" si="12"/>
        <v>29850565</v>
      </c>
      <c r="G35" s="17">
        <f>+F35-B35</f>
        <v>-3516732</v>
      </c>
    </row>
    <row r="36" spans="1:7" x14ac:dyDescent="0.25">
      <c r="A36" s="13" t="s">
        <v>19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f>+F36-B36</f>
        <v>0</v>
      </c>
    </row>
    <row r="37" spans="1:7" x14ac:dyDescent="0.25">
      <c r="A37" s="7" t="s">
        <v>21</v>
      </c>
      <c r="B37" s="17">
        <f>+B18</f>
        <v>737245087</v>
      </c>
      <c r="C37" s="17">
        <f t="shared" ref="C37:F37" si="13">+C18</f>
        <v>-128345293</v>
      </c>
      <c r="D37" s="17">
        <f t="shared" si="13"/>
        <v>608899794</v>
      </c>
      <c r="E37" s="17">
        <f t="shared" si="13"/>
        <v>549593586</v>
      </c>
      <c r="F37" s="17">
        <f t="shared" si="13"/>
        <v>549593586</v>
      </c>
      <c r="G37" s="17">
        <f>+F37-B37</f>
        <v>-187651501</v>
      </c>
    </row>
    <row r="38" spans="1:7" x14ac:dyDescent="0.25">
      <c r="A38" s="7" t="s">
        <v>28</v>
      </c>
      <c r="B38" s="17"/>
      <c r="C38" s="17"/>
      <c r="D38" s="17"/>
      <c r="E38" s="17"/>
      <c r="F38" s="17"/>
      <c r="G38" s="17"/>
    </row>
    <row r="39" spans="1:7" x14ac:dyDescent="0.25">
      <c r="A39" s="14" t="s">
        <v>22</v>
      </c>
      <c r="B39" s="22"/>
      <c r="C39" s="22"/>
      <c r="D39" s="22"/>
      <c r="E39" s="22"/>
      <c r="F39" s="22"/>
      <c r="G39" s="22"/>
    </row>
    <row r="40" spans="1:7" x14ac:dyDescent="0.25">
      <c r="A40" s="12" t="s">
        <v>29</v>
      </c>
      <c r="B40" s="21">
        <f t="shared" ref="B40:F40" si="14">+B41+B42+B43+B44</f>
        <v>0</v>
      </c>
      <c r="C40" s="21">
        <f t="shared" si="14"/>
        <v>0</v>
      </c>
      <c r="D40" s="21">
        <f t="shared" si="14"/>
        <v>0</v>
      </c>
      <c r="E40" s="21">
        <f t="shared" si="14"/>
        <v>0</v>
      </c>
      <c r="F40" s="21">
        <f t="shared" si="14"/>
        <v>0</v>
      </c>
      <c r="G40" s="21">
        <f>+G41+G42+G43+G44</f>
        <v>0</v>
      </c>
    </row>
    <row r="41" spans="1:7" x14ac:dyDescent="0.25">
      <c r="A41" s="7" t="s">
        <v>14</v>
      </c>
      <c r="B41" s="17"/>
      <c r="C41" s="17"/>
      <c r="D41" s="17"/>
      <c r="E41" s="17"/>
      <c r="F41" s="17"/>
      <c r="G41" s="17"/>
    </row>
    <row r="42" spans="1:7" x14ac:dyDescent="0.25">
      <c r="A42" s="7" t="s">
        <v>30</v>
      </c>
      <c r="B42" s="17"/>
      <c r="C42" s="17"/>
      <c r="D42" s="17"/>
      <c r="E42" s="17"/>
      <c r="F42" s="17"/>
      <c r="G42" s="17"/>
    </row>
    <row r="43" spans="1:7" x14ac:dyDescent="0.25">
      <c r="A43" s="7" t="s">
        <v>28</v>
      </c>
      <c r="B43" s="17"/>
      <c r="C43" s="17"/>
      <c r="D43" s="17"/>
      <c r="E43" s="17"/>
      <c r="F43" s="17"/>
      <c r="G43" s="17"/>
    </row>
    <row r="44" spans="1:7" x14ac:dyDescent="0.25">
      <c r="A44" s="14" t="s">
        <v>22</v>
      </c>
      <c r="B44" s="22"/>
      <c r="C44" s="22"/>
      <c r="D44" s="22"/>
      <c r="E44" s="22"/>
      <c r="F44" s="22"/>
      <c r="G44" s="22"/>
    </row>
    <row r="45" spans="1:7" x14ac:dyDescent="0.25">
      <c r="A45" s="12" t="s">
        <v>31</v>
      </c>
      <c r="B45" s="21">
        <f t="shared" ref="B45:F45" si="15">+B46</f>
        <v>56407477</v>
      </c>
      <c r="C45" s="21">
        <f t="shared" si="15"/>
        <v>-56407477</v>
      </c>
      <c r="D45" s="21">
        <f t="shared" si="15"/>
        <v>0</v>
      </c>
      <c r="E45" s="21">
        <f t="shared" si="15"/>
        <v>0</v>
      </c>
      <c r="F45" s="21">
        <f t="shared" si="15"/>
        <v>0</v>
      </c>
      <c r="G45" s="21">
        <f>+G46</f>
        <v>-56407477</v>
      </c>
    </row>
    <row r="46" spans="1:7" x14ac:dyDescent="0.25">
      <c r="A46" s="15" t="s">
        <v>23</v>
      </c>
      <c r="B46" s="18">
        <v>56407477</v>
      </c>
      <c r="C46" s="18">
        <v>-56407477</v>
      </c>
      <c r="D46" s="18">
        <f>+B46+C46</f>
        <v>0</v>
      </c>
      <c r="E46" s="18">
        <v>0</v>
      </c>
      <c r="F46" s="18">
        <v>0</v>
      </c>
      <c r="G46" s="18">
        <f>+F46-B46</f>
        <v>-56407477</v>
      </c>
    </row>
    <row r="47" spans="1:7" x14ac:dyDescent="0.25">
      <c r="A47" s="9" t="s">
        <v>24</v>
      </c>
      <c r="B47" s="19">
        <f t="shared" ref="B47:F47" si="16">+B45+B40+B27</f>
        <v>1070155975</v>
      </c>
      <c r="C47" s="19">
        <f t="shared" si="16"/>
        <v>-197238813</v>
      </c>
      <c r="D47" s="19">
        <f t="shared" si="16"/>
        <v>872917162</v>
      </c>
      <c r="E47" s="19">
        <f t="shared" si="16"/>
        <v>813610954</v>
      </c>
      <c r="F47" s="19">
        <f t="shared" si="16"/>
        <v>813610954</v>
      </c>
      <c r="G47" s="25">
        <f>+G45+G40+G27</f>
        <v>-256545021</v>
      </c>
    </row>
    <row r="48" spans="1:7" x14ac:dyDescent="0.25">
      <c r="B48" s="20"/>
      <c r="C48" s="20"/>
      <c r="D48" s="20"/>
      <c r="E48" s="26" t="s">
        <v>25</v>
      </c>
      <c r="F48" s="26"/>
      <c r="G48" s="25"/>
    </row>
  </sheetData>
  <mergeCells count="14">
    <mergeCell ref="G47:G48"/>
    <mergeCell ref="E48:F48"/>
    <mergeCell ref="A1:G1"/>
    <mergeCell ref="A2:G2"/>
    <mergeCell ref="A3:G3"/>
    <mergeCell ref="A4:G4"/>
    <mergeCell ref="A5:A7"/>
    <mergeCell ref="B5:F5"/>
    <mergeCell ref="G5:G6"/>
    <mergeCell ref="G21:G22"/>
    <mergeCell ref="E22:F22"/>
    <mergeCell ref="A24:A26"/>
    <mergeCell ref="B24:F24"/>
    <mergeCell ref="G24:G25"/>
  </mergeCells>
  <pageMargins left="0.70866141732283472" right="0.70866141732283472" top="0.74803149606299213" bottom="0.74803149606299213" header="0.31496062992125984" footer="0.31496062992125984"/>
  <pageSetup scale="63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H7" sqref="H7"/>
    </sheetView>
  </sheetViews>
  <sheetFormatPr baseColWidth="10" defaultRowHeight="15" x14ac:dyDescent="0.25"/>
  <cols>
    <col min="1" max="1" width="49.42578125" customWidth="1"/>
    <col min="2" max="2" width="16.85546875" bestFit="1" customWidth="1"/>
    <col min="3" max="3" width="17.42578125" customWidth="1"/>
    <col min="4" max="4" width="16.85546875" bestFit="1" customWidth="1"/>
    <col min="5" max="7" width="15.5703125" customWidth="1"/>
    <col min="8" max="8" width="15.140625" bestFit="1" customWidth="1"/>
  </cols>
  <sheetData>
    <row r="1" spans="1:8" ht="19.5" thickBot="1" x14ac:dyDescent="0.3">
      <c r="A1" s="27" t="s">
        <v>0</v>
      </c>
      <c r="B1" s="28"/>
      <c r="C1" s="28"/>
      <c r="D1" s="28"/>
      <c r="E1" s="28"/>
      <c r="F1" s="28"/>
      <c r="G1" s="29"/>
    </row>
    <row r="2" spans="1:8" x14ac:dyDescent="0.25">
      <c r="A2" s="30" t="s">
        <v>1</v>
      </c>
      <c r="B2" s="45"/>
      <c r="C2" s="45"/>
      <c r="D2" s="45"/>
      <c r="E2" s="45"/>
      <c r="F2" s="45"/>
      <c r="G2" s="46"/>
    </row>
    <row r="3" spans="1:8" x14ac:dyDescent="0.25">
      <c r="A3" s="33" t="s">
        <v>33</v>
      </c>
      <c r="B3" s="34"/>
      <c r="C3" s="34"/>
      <c r="D3" s="34"/>
      <c r="E3" s="34"/>
      <c r="F3" s="34"/>
      <c r="G3" s="35"/>
    </row>
    <row r="4" spans="1:8" x14ac:dyDescent="0.25">
      <c r="A4" s="33" t="s">
        <v>34</v>
      </c>
      <c r="B4" s="34"/>
      <c r="C4" s="34"/>
      <c r="D4" s="34"/>
      <c r="E4" s="34"/>
      <c r="F4" s="34"/>
      <c r="G4" s="35"/>
    </row>
    <row r="5" spans="1:8" ht="15.75" thickBot="1" x14ac:dyDescent="0.3">
      <c r="A5" s="36" t="s">
        <v>35</v>
      </c>
      <c r="B5" s="37"/>
      <c r="C5" s="37"/>
      <c r="D5" s="37"/>
      <c r="E5" s="37"/>
      <c r="F5" s="37"/>
      <c r="G5" s="38"/>
    </row>
    <row r="6" spans="1:8" x14ac:dyDescent="0.25">
      <c r="A6" s="39" t="s">
        <v>36</v>
      </c>
      <c r="B6" s="41" t="s">
        <v>37</v>
      </c>
      <c r="C6" s="41"/>
      <c r="D6" s="41"/>
      <c r="E6" s="41"/>
      <c r="F6" s="41"/>
      <c r="G6" s="39" t="s">
        <v>38</v>
      </c>
    </row>
    <row r="7" spans="1:8" ht="30" x14ac:dyDescent="0.25">
      <c r="A7" s="40"/>
      <c r="B7" s="23" t="s">
        <v>39</v>
      </c>
      <c r="C7" s="24" t="s">
        <v>40</v>
      </c>
      <c r="D7" s="23" t="s">
        <v>8</v>
      </c>
      <c r="E7" s="23" t="s">
        <v>9</v>
      </c>
      <c r="F7" s="23" t="s">
        <v>41</v>
      </c>
      <c r="G7" s="40"/>
    </row>
    <row r="8" spans="1:8" x14ac:dyDescent="0.25">
      <c r="A8" s="43"/>
      <c r="B8" s="10">
        <v>1</v>
      </c>
      <c r="C8" s="11">
        <v>2</v>
      </c>
      <c r="D8" s="11" t="s">
        <v>42</v>
      </c>
      <c r="E8" s="11">
        <v>4</v>
      </c>
      <c r="F8" s="11">
        <v>5</v>
      </c>
      <c r="G8" s="11" t="s">
        <v>43</v>
      </c>
    </row>
    <row r="9" spans="1:8" x14ac:dyDescent="0.25">
      <c r="A9" s="47" t="s">
        <v>44</v>
      </c>
      <c r="B9" s="48">
        <f t="shared" ref="B9:G9" si="0">SUM(B10:B16)</f>
        <v>246428578</v>
      </c>
      <c r="C9" s="48">
        <f t="shared" si="0"/>
        <v>1629768</v>
      </c>
      <c r="D9" s="48">
        <f t="shared" si="0"/>
        <v>248058346</v>
      </c>
      <c r="E9" s="48">
        <f t="shared" si="0"/>
        <v>153760177</v>
      </c>
      <c r="F9" s="48">
        <f t="shared" si="0"/>
        <v>159467613</v>
      </c>
      <c r="G9" s="48">
        <f t="shared" si="0"/>
        <v>94298169</v>
      </c>
      <c r="H9" s="49"/>
    </row>
    <row r="10" spans="1:8" ht="30" x14ac:dyDescent="0.25">
      <c r="A10" s="50" t="s">
        <v>45</v>
      </c>
      <c r="B10" s="17">
        <v>215861074</v>
      </c>
      <c r="C10" s="17">
        <f>-2788322+1424667</f>
        <v>-1363655</v>
      </c>
      <c r="D10" s="17">
        <f>+B10+C10</f>
        <v>214497419</v>
      </c>
      <c r="E10" s="17">
        <f>124875300+4061330</f>
        <v>128936630</v>
      </c>
      <c r="F10" s="17">
        <f>127179859+4061330</f>
        <v>131241189</v>
      </c>
      <c r="G10" s="17">
        <f>+D10-E10</f>
        <v>85560789</v>
      </c>
    </row>
    <row r="11" spans="1:8" ht="30" x14ac:dyDescent="0.25">
      <c r="A11" s="50" t="s">
        <v>46</v>
      </c>
      <c r="B11" s="17"/>
      <c r="C11" s="17"/>
      <c r="D11" s="17">
        <f t="shared" ref="D11:D16" si="1">+B11+C11</f>
        <v>0</v>
      </c>
      <c r="E11" s="17"/>
      <c r="F11" s="17"/>
      <c r="G11" s="17">
        <f t="shared" ref="G11:G16" si="2">+D11-E11</f>
        <v>0</v>
      </c>
    </row>
    <row r="12" spans="1:8" x14ac:dyDescent="0.25">
      <c r="A12" s="50" t="s">
        <v>47</v>
      </c>
      <c r="B12" s="17">
        <v>7204575</v>
      </c>
      <c r="C12" s="17">
        <v>-248539</v>
      </c>
      <c r="D12" s="17">
        <f t="shared" si="1"/>
        <v>6956036</v>
      </c>
      <c r="E12" s="17">
        <v>5163032</v>
      </c>
      <c r="F12" s="17">
        <v>4904442</v>
      </c>
      <c r="G12" s="17">
        <f t="shared" si="2"/>
        <v>1793004</v>
      </c>
    </row>
    <row r="13" spans="1:8" x14ac:dyDescent="0.25">
      <c r="A13" s="50" t="s">
        <v>48</v>
      </c>
      <c r="B13" s="17">
        <v>6750000</v>
      </c>
      <c r="C13" s="17">
        <v>1575364</v>
      </c>
      <c r="D13" s="17">
        <f t="shared" si="1"/>
        <v>8325364</v>
      </c>
      <c r="E13" s="17">
        <v>8325364</v>
      </c>
      <c r="F13" s="17">
        <v>11849640</v>
      </c>
      <c r="G13" s="17">
        <f t="shared" si="2"/>
        <v>0</v>
      </c>
    </row>
    <row r="14" spans="1:8" x14ac:dyDescent="0.25">
      <c r="A14" s="50" t="s">
        <v>49</v>
      </c>
      <c r="B14" s="17">
        <v>16612929</v>
      </c>
      <c r="C14" s="17">
        <v>902598</v>
      </c>
      <c r="D14" s="17">
        <f t="shared" si="1"/>
        <v>17515527</v>
      </c>
      <c r="E14" s="17">
        <v>10790151</v>
      </c>
      <c r="F14" s="17">
        <v>10927342</v>
      </c>
      <c r="G14" s="17">
        <f t="shared" si="2"/>
        <v>6725376</v>
      </c>
    </row>
    <row r="15" spans="1:8" x14ac:dyDescent="0.25">
      <c r="A15" s="50" t="s">
        <v>50</v>
      </c>
      <c r="B15" s="17"/>
      <c r="C15" s="17"/>
      <c r="D15" s="17">
        <f t="shared" si="1"/>
        <v>0</v>
      </c>
      <c r="E15" s="17"/>
      <c r="F15" s="17"/>
      <c r="G15" s="17">
        <f t="shared" si="2"/>
        <v>0</v>
      </c>
    </row>
    <row r="16" spans="1:8" x14ac:dyDescent="0.25">
      <c r="A16" s="51" t="s">
        <v>51</v>
      </c>
      <c r="B16" s="17">
        <v>0</v>
      </c>
      <c r="C16" s="17">
        <v>764000</v>
      </c>
      <c r="D16" s="17">
        <f t="shared" si="1"/>
        <v>764000</v>
      </c>
      <c r="E16" s="17">
        <v>545000</v>
      </c>
      <c r="F16" s="17">
        <v>545000</v>
      </c>
      <c r="G16" s="17">
        <f t="shared" si="2"/>
        <v>219000</v>
      </c>
    </row>
    <row r="17" spans="1:7" x14ac:dyDescent="0.25">
      <c r="A17" s="52" t="s">
        <v>52</v>
      </c>
      <c r="B17" s="53">
        <f>SUM(B18:B26)</f>
        <v>66608855</v>
      </c>
      <c r="C17" s="53">
        <f t="shared" ref="C17:G17" si="3">SUM(C18:C26)</f>
        <v>17824284</v>
      </c>
      <c r="D17" s="53">
        <f t="shared" si="3"/>
        <v>84433139</v>
      </c>
      <c r="E17" s="53">
        <f t="shared" si="3"/>
        <v>89437027</v>
      </c>
      <c r="F17" s="53">
        <f t="shared" si="3"/>
        <v>63349480</v>
      </c>
      <c r="G17" s="53">
        <f t="shared" si="3"/>
        <v>-5003888</v>
      </c>
    </row>
    <row r="18" spans="1:7" ht="30" x14ac:dyDescent="0.25">
      <c r="A18" s="50" t="s">
        <v>53</v>
      </c>
      <c r="B18" s="17">
        <v>14491486</v>
      </c>
      <c r="C18" s="17">
        <v>-5240214</v>
      </c>
      <c r="D18" s="17">
        <f t="shared" ref="D18:D26" si="4">+B18+C18</f>
        <v>9251272</v>
      </c>
      <c r="E18" s="17">
        <v>6052542</v>
      </c>
      <c r="F18" s="17">
        <v>4984610</v>
      </c>
      <c r="G18" s="17">
        <f t="shared" ref="G18:G26" si="5">+D18-E18</f>
        <v>3198730</v>
      </c>
    </row>
    <row r="19" spans="1:7" x14ac:dyDescent="0.25">
      <c r="A19" s="50" t="s">
        <v>54</v>
      </c>
      <c r="B19" s="17">
        <v>8562517</v>
      </c>
      <c r="C19" s="17">
        <v>-3955117</v>
      </c>
      <c r="D19" s="17">
        <f t="shared" si="4"/>
        <v>4607400</v>
      </c>
      <c r="E19" s="17">
        <v>3920108</v>
      </c>
      <c r="F19" s="17">
        <v>2795078</v>
      </c>
      <c r="G19" s="17">
        <f t="shared" si="5"/>
        <v>687292</v>
      </c>
    </row>
    <row r="20" spans="1:7" ht="30" x14ac:dyDescent="0.25">
      <c r="A20" s="50" t="s">
        <v>55</v>
      </c>
      <c r="B20" s="17"/>
      <c r="C20" s="17"/>
      <c r="D20" s="17">
        <f t="shared" si="4"/>
        <v>0</v>
      </c>
      <c r="E20" s="17"/>
      <c r="F20" s="17"/>
      <c r="G20" s="17">
        <f t="shared" si="5"/>
        <v>0</v>
      </c>
    </row>
    <row r="21" spans="1:7" ht="30" x14ac:dyDescent="0.25">
      <c r="A21" s="50" t="s">
        <v>56</v>
      </c>
      <c r="B21" s="17">
        <v>12832829</v>
      </c>
      <c r="C21" s="17">
        <v>32973111</v>
      </c>
      <c r="D21" s="17">
        <f t="shared" si="4"/>
        <v>45805940</v>
      </c>
      <c r="E21" s="17">
        <v>37335520</v>
      </c>
      <c r="F21" s="17">
        <v>21941256</v>
      </c>
      <c r="G21" s="17">
        <f t="shared" si="5"/>
        <v>8470420</v>
      </c>
    </row>
    <row r="22" spans="1:7" ht="30" x14ac:dyDescent="0.25">
      <c r="A22" s="50" t="s">
        <v>57</v>
      </c>
      <c r="B22" s="17">
        <v>618848</v>
      </c>
      <c r="C22" s="17">
        <v>11342511</v>
      </c>
      <c r="D22" s="17">
        <f t="shared" si="4"/>
        <v>11961359</v>
      </c>
      <c r="E22" s="17">
        <v>11863590</v>
      </c>
      <c r="F22" s="17">
        <v>6687156</v>
      </c>
      <c r="G22" s="17">
        <f t="shared" si="5"/>
        <v>97769</v>
      </c>
    </row>
    <row r="23" spans="1:7" x14ac:dyDescent="0.25">
      <c r="A23" s="50" t="s">
        <v>58</v>
      </c>
      <c r="B23" s="17">
        <v>23340000</v>
      </c>
      <c r="C23" s="17">
        <v>-21992443</v>
      </c>
      <c r="D23" s="17">
        <f t="shared" si="4"/>
        <v>1347557</v>
      </c>
      <c r="E23" s="17">
        <v>20708275</v>
      </c>
      <c r="F23" s="17">
        <v>19579568</v>
      </c>
      <c r="G23" s="17">
        <f t="shared" si="5"/>
        <v>-19360718</v>
      </c>
    </row>
    <row r="24" spans="1:7" ht="30" x14ac:dyDescent="0.25">
      <c r="A24" s="50" t="s">
        <v>59</v>
      </c>
      <c r="B24" s="17">
        <v>3258512</v>
      </c>
      <c r="C24" s="17">
        <v>4216526</v>
      </c>
      <c r="D24" s="17">
        <f t="shared" si="4"/>
        <v>7475038</v>
      </c>
      <c r="E24" s="17">
        <v>6487864</v>
      </c>
      <c r="F24" s="17">
        <v>5303910</v>
      </c>
      <c r="G24" s="17">
        <f t="shared" si="5"/>
        <v>987174</v>
      </c>
    </row>
    <row r="25" spans="1:7" x14ac:dyDescent="0.25">
      <c r="A25" s="50" t="s">
        <v>60</v>
      </c>
      <c r="B25" s="17"/>
      <c r="C25" s="17"/>
      <c r="D25" s="17">
        <f t="shared" si="4"/>
        <v>0</v>
      </c>
      <c r="E25" s="17"/>
      <c r="F25" s="17"/>
      <c r="G25" s="17">
        <f t="shared" si="5"/>
        <v>0</v>
      </c>
    </row>
    <row r="26" spans="1:7" x14ac:dyDescent="0.25">
      <c r="A26" s="54" t="s">
        <v>61</v>
      </c>
      <c r="B26" s="17">
        <v>3504663</v>
      </c>
      <c r="C26" s="17">
        <v>479910</v>
      </c>
      <c r="D26" s="17">
        <f t="shared" si="4"/>
        <v>3984573</v>
      </c>
      <c r="E26" s="17">
        <v>3069128</v>
      </c>
      <c r="F26" s="17">
        <v>2057902</v>
      </c>
      <c r="G26" s="17">
        <f t="shared" si="5"/>
        <v>915445</v>
      </c>
    </row>
    <row r="27" spans="1:7" x14ac:dyDescent="0.25">
      <c r="A27" s="47" t="s">
        <v>62</v>
      </c>
      <c r="B27" s="48">
        <f>SUM(B28:B36)</f>
        <v>461796800</v>
      </c>
      <c r="C27" s="48">
        <f t="shared" ref="C27:G27" si="6">SUM(C28:C36)</f>
        <v>-148834553</v>
      </c>
      <c r="D27" s="48">
        <f t="shared" si="6"/>
        <v>312962247</v>
      </c>
      <c r="E27" s="48">
        <f t="shared" si="6"/>
        <v>314261886</v>
      </c>
      <c r="F27" s="48">
        <f t="shared" si="6"/>
        <v>278113577</v>
      </c>
      <c r="G27" s="48">
        <f t="shared" si="6"/>
        <v>-1299639</v>
      </c>
    </row>
    <row r="28" spans="1:7" x14ac:dyDescent="0.25">
      <c r="A28" s="50" t="s">
        <v>63</v>
      </c>
      <c r="B28" s="17">
        <v>83637508</v>
      </c>
      <c r="C28" s="17">
        <v>-7765559</v>
      </c>
      <c r="D28" s="17">
        <f t="shared" ref="D28:D36" si="7">+B28+C28</f>
        <v>75871949</v>
      </c>
      <c r="E28" s="17">
        <v>72023068</v>
      </c>
      <c r="F28" s="17">
        <v>69818370</v>
      </c>
      <c r="G28" s="17">
        <f t="shared" ref="G28:G36" si="8">+D28-E28</f>
        <v>3848881</v>
      </c>
    </row>
    <row r="29" spans="1:7" x14ac:dyDescent="0.25">
      <c r="A29" s="50" t="s">
        <v>64</v>
      </c>
      <c r="B29" s="17">
        <v>60633313</v>
      </c>
      <c r="C29" s="17">
        <v>-14654120</v>
      </c>
      <c r="D29" s="17">
        <f t="shared" si="7"/>
        <v>45979193</v>
      </c>
      <c r="E29" s="17">
        <v>48351414</v>
      </c>
      <c r="F29" s="17">
        <v>40782996</v>
      </c>
      <c r="G29" s="17">
        <f t="shared" si="8"/>
        <v>-2372221</v>
      </c>
    </row>
    <row r="30" spans="1:7" ht="30" x14ac:dyDescent="0.25">
      <c r="A30" s="50" t="s">
        <v>65</v>
      </c>
      <c r="B30" s="17">
        <v>77524664</v>
      </c>
      <c r="C30" s="17">
        <v>-25929189</v>
      </c>
      <c r="D30" s="17">
        <f t="shared" si="7"/>
        <v>51595475</v>
      </c>
      <c r="E30" s="17">
        <v>49645881</v>
      </c>
      <c r="F30" s="17">
        <v>42772330</v>
      </c>
      <c r="G30" s="17">
        <f t="shared" si="8"/>
        <v>1949594</v>
      </c>
    </row>
    <row r="31" spans="1:7" x14ac:dyDescent="0.25">
      <c r="A31" s="50" t="s">
        <v>66</v>
      </c>
      <c r="B31" s="17">
        <v>10338334</v>
      </c>
      <c r="C31" s="17">
        <v>1631079</v>
      </c>
      <c r="D31" s="17">
        <f t="shared" si="7"/>
        <v>11969413</v>
      </c>
      <c r="E31" s="17">
        <v>12528629</v>
      </c>
      <c r="F31" s="17">
        <v>11643996</v>
      </c>
      <c r="G31" s="17">
        <f t="shared" si="8"/>
        <v>-559216</v>
      </c>
    </row>
    <row r="32" spans="1:7" ht="30" x14ac:dyDescent="0.25">
      <c r="A32" s="50" t="s">
        <v>67</v>
      </c>
      <c r="B32" s="17">
        <v>215024396</v>
      </c>
      <c r="C32" s="17">
        <v>-115456709</v>
      </c>
      <c r="D32" s="17">
        <f t="shared" si="7"/>
        <v>99567687</v>
      </c>
      <c r="E32" s="17">
        <v>100884860</v>
      </c>
      <c r="F32" s="17">
        <v>79368194</v>
      </c>
      <c r="G32" s="17">
        <f t="shared" si="8"/>
        <v>-1317173</v>
      </c>
    </row>
    <row r="33" spans="1:7" x14ac:dyDescent="0.25">
      <c r="A33" s="50" t="s">
        <v>68</v>
      </c>
      <c r="B33" s="17">
        <v>8300670</v>
      </c>
      <c r="C33" s="17">
        <v>-1647323</v>
      </c>
      <c r="D33" s="17">
        <f t="shared" si="7"/>
        <v>6653347</v>
      </c>
      <c r="E33" s="17">
        <v>9577378</v>
      </c>
      <c r="F33" s="17">
        <v>8232833</v>
      </c>
      <c r="G33" s="17">
        <f t="shared" si="8"/>
        <v>-2924031</v>
      </c>
    </row>
    <row r="34" spans="1:7" x14ac:dyDescent="0.25">
      <c r="A34" s="50" t="s">
        <v>69</v>
      </c>
      <c r="B34" s="17">
        <v>589477</v>
      </c>
      <c r="C34" s="17">
        <v>67764</v>
      </c>
      <c r="D34" s="17">
        <f t="shared" si="7"/>
        <v>657241</v>
      </c>
      <c r="E34" s="17">
        <v>595367</v>
      </c>
      <c r="F34" s="17">
        <v>591289</v>
      </c>
      <c r="G34" s="17">
        <f t="shared" si="8"/>
        <v>61874</v>
      </c>
    </row>
    <row r="35" spans="1:7" x14ac:dyDescent="0.25">
      <c r="A35" s="50" t="s">
        <v>70</v>
      </c>
      <c r="B35" s="17">
        <v>3743635</v>
      </c>
      <c r="C35" s="17">
        <v>-2327875</v>
      </c>
      <c r="D35" s="17">
        <f t="shared" si="7"/>
        <v>1415760</v>
      </c>
      <c r="E35" s="17">
        <v>1232481</v>
      </c>
      <c r="F35" s="17">
        <v>659657</v>
      </c>
      <c r="G35" s="17">
        <f t="shared" si="8"/>
        <v>183279</v>
      </c>
    </row>
    <row r="36" spans="1:7" x14ac:dyDescent="0.25">
      <c r="A36" s="51" t="s">
        <v>71</v>
      </c>
      <c r="B36" s="17">
        <v>2004803</v>
      </c>
      <c r="C36" s="17">
        <v>17247379</v>
      </c>
      <c r="D36" s="17">
        <f t="shared" si="7"/>
        <v>19252182</v>
      </c>
      <c r="E36" s="17">
        <v>19422808</v>
      </c>
      <c r="F36" s="17">
        <v>24243912</v>
      </c>
      <c r="G36" s="17">
        <f t="shared" si="8"/>
        <v>-170626</v>
      </c>
    </row>
    <row r="37" spans="1:7" ht="30" x14ac:dyDescent="0.25">
      <c r="A37" s="55" t="s">
        <v>72</v>
      </c>
      <c r="B37" s="53">
        <f>SUM(B38:B46)</f>
        <v>7838000</v>
      </c>
      <c r="C37" s="53">
        <f t="shared" ref="C37:G37" si="9">SUM(C38:C46)</f>
        <v>-2593368</v>
      </c>
      <c r="D37" s="53">
        <f t="shared" si="9"/>
        <v>5244632</v>
      </c>
      <c r="E37" s="53">
        <f t="shared" si="9"/>
        <v>4054016</v>
      </c>
      <c r="F37" s="53">
        <f t="shared" si="9"/>
        <v>3196057</v>
      </c>
      <c r="G37" s="53">
        <f t="shared" si="9"/>
        <v>1190616</v>
      </c>
    </row>
    <row r="38" spans="1:7" ht="30" x14ac:dyDescent="0.25">
      <c r="A38" s="50" t="s">
        <v>73</v>
      </c>
      <c r="B38" s="17"/>
      <c r="C38" s="17"/>
      <c r="D38" s="17">
        <f t="shared" ref="D38:D46" si="10">+B38+C38</f>
        <v>0</v>
      </c>
      <c r="E38" s="17"/>
      <c r="F38" s="17"/>
      <c r="G38" s="17">
        <f t="shared" ref="G38:G46" si="11">+D38-E38</f>
        <v>0</v>
      </c>
    </row>
    <row r="39" spans="1:7" x14ac:dyDescent="0.25">
      <c r="A39" s="50" t="s">
        <v>74</v>
      </c>
      <c r="B39" s="17"/>
      <c r="C39" s="17"/>
      <c r="D39" s="17">
        <f t="shared" si="10"/>
        <v>0</v>
      </c>
      <c r="E39" s="17"/>
      <c r="F39" s="17"/>
      <c r="G39" s="17">
        <f t="shared" si="11"/>
        <v>0</v>
      </c>
    </row>
    <row r="40" spans="1:7" x14ac:dyDescent="0.25">
      <c r="A40" s="50" t="s">
        <v>75</v>
      </c>
      <c r="B40" s="17"/>
      <c r="C40" s="17"/>
      <c r="D40" s="17">
        <f t="shared" si="10"/>
        <v>0</v>
      </c>
      <c r="E40" s="17"/>
      <c r="F40" s="17"/>
      <c r="G40" s="17">
        <f t="shared" si="11"/>
        <v>0</v>
      </c>
    </row>
    <row r="41" spans="1:7" x14ac:dyDescent="0.25">
      <c r="A41" s="50" t="s">
        <v>76</v>
      </c>
      <c r="B41" s="17">
        <v>7838000</v>
      </c>
      <c r="C41" s="17">
        <v>-2593368</v>
      </c>
      <c r="D41" s="17">
        <f t="shared" si="10"/>
        <v>5244632</v>
      </c>
      <c r="E41" s="17">
        <v>4054016</v>
      </c>
      <c r="F41" s="17">
        <v>3196057</v>
      </c>
      <c r="G41" s="17">
        <f t="shared" si="11"/>
        <v>1190616</v>
      </c>
    </row>
    <row r="42" spans="1:7" x14ac:dyDescent="0.25">
      <c r="A42" s="50" t="s">
        <v>77</v>
      </c>
      <c r="B42" s="17"/>
      <c r="C42" s="17"/>
      <c r="D42" s="17">
        <f t="shared" si="10"/>
        <v>0</v>
      </c>
      <c r="E42" s="17"/>
      <c r="F42" s="17"/>
      <c r="G42" s="17">
        <f t="shared" si="11"/>
        <v>0</v>
      </c>
    </row>
    <row r="43" spans="1:7" ht="30" x14ac:dyDescent="0.25">
      <c r="A43" s="50" t="s">
        <v>78</v>
      </c>
      <c r="B43" s="17"/>
      <c r="C43" s="17"/>
      <c r="D43" s="17">
        <f t="shared" si="10"/>
        <v>0</v>
      </c>
      <c r="E43" s="17"/>
      <c r="F43" s="17"/>
      <c r="G43" s="17">
        <f t="shared" si="11"/>
        <v>0</v>
      </c>
    </row>
    <row r="44" spans="1:7" x14ac:dyDescent="0.25">
      <c r="A44" s="50" t="s">
        <v>79</v>
      </c>
      <c r="B44" s="17"/>
      <c r="C44" s="17"/>
      <c r="D44" s="17">
        <f t="shared" si="10"/>
        <v>0</v>
      </c>
      <c r="E44" s="17"/>
      <c r="F44" s="17"/>
      <c r="G44" s="17">
        <f t="shared" si="11"/>
        <v>0</v>
      </c>
    </row>
    <row r="45" spans="1:7" x14ac:dyDescent="0.25">
      <c r="A45" s="50" t="s">
        <v>80</v>
      </c>
      <c r="B45" s="17"/>
      <c r="C45" s="17"/>
      <c r="D45" s="17">
        <f t="shared" si="10"/>
        <v>0</v>
      </c>
      <c r="E45" s="17"/>
      <c r="F45" s="17"/>
      <c r="G45" s="17">
        <f t="shared" si="11"/>
        <v>0</v>
      </c>
    </row>
    <row r="46" spans="1:7" x14ac:dyDescent="0.25">
      <c r="A46" s="54" t="s">
        <v>81</v>
      </c>
      <c r="B46" s="17"/>
      <c r="C46" s="17"/>
      <c r="D46" s="17">
        <f t="shared" si="10"/>
        <v>0</v>
      </c>
      <c r="E46" s="17"/>
      <c r="F46" s="17"/>
      <c r="G46" s="17">
        <f t="shared" si="11"/>
        <v>0</v>
      </c>
    </row>
    <row r="47" spans="1:7" x14ac:dyDescent="0.25">
      <c r="A47" s="47" t="s">
        <v>82</v>
      </c>
      <c r="B47" s="48">
        <f>SUM(B48:B56)</f>
        <v>6027200</v>
      </c>
      <c r="C47" s="48">
        <f t="shared" ref="C47:G47" si="12">SUM(C48:C56)</f>
        <v>9208112</v>
      </c>
      <c r="D47" s="48">
        <f t="shared" si="12"/>
        <v>15235312</v>
      </c>
      <c r="E47" s="48">
        <f t="shared" si="12"/>
        <v>14011458</v>
      </c>
      <c r="F47" s="48">
        <f t="shared" si="12"/>
        <v>10315265</v>
      </c>
      <c r="G47" s="48">
        <f t="shared" si="12"/>
        <v>1223854</v>
      </c>
    </row>
    <row r="48" spans="1:7" x14ac:dyDescent="0.25">
      <c r="A48" s="56" t="s">
        <v>83</v>
      </c>
      <c r="B48" s="17">
        <v>2999877</v>
      </c>
      <c r="C48" s="17">
        <v>6209916</v>
      </c>
      <c r="D48" s="17">
        <f t="shared" ref="D48:D56" si="13">+B48+C48</f>
        <v>9209793</v>
      </c>
      <c r="E48" s="17">
        <v>8331133</v>
      </c>
      <c r="F48" s="17">
        <v>5494423</v>
      </c>
      <c r="G48" s="17">
        <f t="shared" ref="G48:G56" si="14">+D48-E48</f>
        <v>878660</v>
      </c>
    </row>
    <row r="49" spans="1:7" x14ac:dyDescent="0.25">
      <c r="A49" s="56" t="s">
        <v>84</v>
      </c>
      <c r="B49" s="17"/>
      <c r="C49" s="17"/>
      <c r="D49" s="17">
        <f t="shared" si="13"/>
        <v>0</v>
      </c>
      <c r="E49" s="17"/>
      <c r="F49" s="17"/>
      <c r="G49" s="17">
        <f t="shared" si="14"/>
        <v>0</v>
      </c>
    </row>
    <row r="50" spans="1:7" x14ac:dyDescent="0.25">
      <c r="A50" s="56" t="s">
        <v>85</v>
      </c>
      <c r="B50" s="17"/>
      <c r="C50" s="17"/>
      <c r="D50" s="17">
        <f t="shared" si="13"/>
        <v>0</v>
      </c>
      <c r="E50" s="17"/>
      <c r="F50" s="17"/>
      <c r="G50" s="17">
        <f t="shared" si="14"/>
        <v>0</v>
      </c>
    </row>
    <row r="51" spans="1:7" x14ac:dyDescent="0.25">
      <c r="A51" s="56" t="s">
        <v>86</v>
      </c>
      <c r="B51" s="17">
        <v>2327323</v>
      </c>
      <c r="C51" s="17">
        <v>2502991</v>
      </c>
      <c r="D51" s="17">
        <f t="shared" si="13"/>
        <v>4830314</v>
      </c>
      <c r="E51" s="17">
        <v>4437826</v>
      </c>
      <c r="F51" s="17">
        <v>3482869</v>
      </c>
      <c r="G51" s="17">
        <f t="shared" si="14"/>
        <v>392488</v>
      </c>
    </row>
    <row r="52" spans="1:7" x14ac:dyDescent="0.25">
      <c r="A52" s="56" t="s">
        <v>87</v>
      </c>
      <c r="B52" s="17">
        <v>700000</v>
      </c>
      <c r="C52" s="17">
        <v>495205</v>
      </c>
      <c r="D52" s="17">
        <f t="shared" si="13"/>
        <v>1195205</v>
      </c>
      <c r="E52" s="17">
        <v>1242499</v>
      </c>
      <c r="F52" s="17">
        <v>1337973</v>
      </c>
      <c r="G52" s="17">
        <f t="shared" si="14"/>
        <v>-47294</v>
      </c>
    </row>
    <row r="53" spans="1:7" x14ac:dyDescent="0.25">
      <c r="A53" s="56" t="s">
        <v>88</v>
      </c>
      <c r="B53" s="17"/>
      <c r="C53" s="17"/>
      <c r="D53" s="17">
        <f t="shared" si="13"/>
        <v>0</v>
      </c>
      <c r="E53" s="17"/>
      <c r="F53" s="17"/>
      <c r="G53" s="17">
        <f t="shared" si="14"/>
        <v>0</v>
      </c>
    </row>
    <row r="54" spans="1:7" x14ac:dyDescent="0.25">
      <c r="A54" s="56" t="s">
        <v>89</v>
      </c>
      <c r="B54" s="17"/>
      <c r="C54" s="17"/>
      <c r="D54" s="17">
        <f t="shared" si="13"/>
        <v>0</v>
      </c>
      <c r="E54" s="17"/>
      <c r="F54" s="17"/>
      <c r="G54" s="17">
        <f t="shared" si="14"/>
        <v>0</v>
      </c>
    </row>
    <row r="55" spans="1:7" x14ac:dyDescent="0.25">
      <c r="A55" s="56" t="s">
        <v>90</v>
      </c>
      <c r="B55" s="17"/>
      <c r="C55" s="17"/>
      <c r="D55" s="17">
        <f t="shared" si="13"/>
        <v>0</v>
      </c>
      <c r="E55" s="17"/>
      <c r="F55" s="17"/>
      <c r="G55" s="17">
        <f t="shared" si="14"/>
        <v>0</v>
      </c>
    </row>
    <row r="56" spans="1:7" x14ac:dyDescent="0.25">
      <c r="A56" s="57" t="s">
        <v>91</v>
      </c>
      <c r="B56" s="17"/>
      <c r="C56" s="17"/>
      <c r="D56" s="17">
        <f t="shared" si="13"/>
        <v>0</v>
      </c>
      <c r="E56" s="17"/>
      <c r="F56" s="17"/>
      <c r="G56" s="17">
        <f t="shared" si="14"/>
        <v>0</v>
      </c>
    </row>
    <row r="57" spans="1:7" x14ac:dyDescent="0.25">
      <c r="A57" s="52" t="s">
        <v>92</v>
      </c>
      <c r="B57" s="53">
        <f>SUM(B58:B60)</f>
        <v>47131230</v>
      </c>
      <c r="C57" s="53">
        <f t="shared" ref="C57:G57" si="15">SUM(C58:C60)</f>
        <v>1539617</v>
      </c>
      <c r="D57" s="53">
        <f t="shared" si="15"/>
        <v>48670847</v>
      </c>
      <c r="E57" s="53">
        <f t="shared" si="15"/>
        <v>31951532</v>
      </c>
      <c r="F57" s="53">
        <f t="shared" si="15"/>
        <v>21219844</v>
      </c>
      <c r="G57" s="53">
        <f t="shared" si="15"/>
        <v>16719315</v>
      </c>
    </row>
    <row r="58" spans="1:7" x14ac:dyDescent="0.25">
      <c r="A58" s="56" t="s">
        <v>93</v>
      </c>
      <c r="B58" s="17">
        <v>47114563</v>
      </c>
      <c r="C58" s="17">
        <v>1549616</v>
      </c>
      <c r="D58" s="17">
        <f t="shared" ref="D58:D60" si="16">+B58+C58</f>
        <v>48664179</v>
      </c>
      <c r="E58" s="17">
        <v>31951532</v>
      </c>
      <c r="F58" s="17">
        <v>21219844</v>
      </c>
      <c r="G58" s="17">
        <f t="shared" ref="G58:G60" si="17">+D58-E58</f>
        <v>16712647</v>
      </c>
    </row>
    <row r="59" spans="1:7" x14ac:dyDescent="0.25">
      <c r="A59" s="56" t="s">
        <v>94</v>
      </c>
      <c r="B59" s="17">
        <v>16667</v>
      </c>
      <c r="C59" s="17">
        <v>-9999</v>
      </c>
      <c r="D59" s="17">
        <f t="shared" si="16"/>
        <v>6668</v>
      </c>
      <c r="E59" s="17"/>
      <c r="F59" s="17"/>
      <c r="G59" s="17">
        <f t="shared" si="17"/>
        <v>6668</v>
      </c>
    </row>
    <row r="60" spans="1:7" x14ac:dyDescent="0.25">
      <c r="A60" s="58" t="s">
        <v>95</v>
      </c>
      <c r="B60" s="17"/>
      <c r="C60" s="17"/>
      <c r="D60" s="17">
        <f t="shared" si="16"/>
        <v>0</v>
      </c>
      <c r="E60" s="17"/>
      <c r="F60" s="17"/>
      <c r="G60" s="17">
        <f t="shared" si="17"/>
        <v>0</v>
      </c>
    </row>
    <row r="61" spans="1:7" x14ac:dyDescent="0.25">
      <c r="A61" s="47" t="s">
        <v>96</v>
      </c>
      <c r="B61" s="48">
        <f>SUM(B62:B68)</f>
        <v>0</v>
      </c>
      <c r="C61" s="48">
        <f t="shared" ref="C61:G61" si="18">SUM(C62:C68)</f>
        <v>0</v>
      </c>
      <c r="D61" s="48">
        <f t="shared" si="18"/>
        <v>0</v>
      </c>
      <c r="E61" s="48">
        <f t="shared" si="18"/>
        <v>0</v>
      </c>
      <c r="F61" s="48">
        <f t="shared" si="18"/>
        <v>0</v>
      </c>
      <c r="G61" s="48">
        <f t="shared" si="18"/>
        <v>0</v>
      </c>
    </row>
    <row r="62" spans="1:7" ht="30" x14ac:dyDescent="0.25">
      <c r="A62" s="50" t="s">
        <v>97</v>
      </c>
      <c r="B62" s="17"/>
      <c r="C62" s="17"/>
      <c r="D62" s="17">
        <f t="shared" ref="D62:D68" si="19">+B62+C62</f>
        <v>0</v>
      </c>
      <c r="E62" s="17"/>
      <c r="F62" s="17"/>
      <c r="G62" s="17">
        <f t="shared" ref="G62:G68" si="20">+D62-E62</f>
        <v>0</v>
      </c>
    </row>
    <row r="63" spans="1:7" x14ac:dyDescent="0.25">
      <c r="A63" s="50" t="s">
        <v>98</v>
      </c>
      <c r="B63" s="17"/>
      <c r="C63" s="17"/>
      <c r="D63" s="17">
        <f t="shared" si="19"/>
        <v>0</v>
      </c>
      <c r="E63" s="17"/>
      <c r="F63" s="17"/>
      <c r="G63" s="17">
        <f t="shared" si="20"/>
        <v>0</v>
      </c>
    </row>
    <row r="64" spans="1:7" x14ac:dyDescent="0.25">
      <c r="A64" s="50" t="s">
        <v>99</v>
      </c>
      <c r="B64" s="17"/>
      <c r="C64" s="17"/>
      <c r="D64" s="17">
        <f t="shared" si="19"/>
        <v>0</v>
      </c>
      <c r="E64" s="17"/>
      <c r="F64" s="17"/>
      <c r="G64" s="17">
        <f t="shared" si="20"/>
        <v>0</v>
      </c>
    </row>
    <row r="65" spans="1:7" x14ac:dyDescent="0.25">
      <c r="A65" s="50" t="s">
        <v>100</v>
      </c>
      <c r="B65" s="17"/>
      <c r="C65" s="17"/>
      <c r="D65" s="17">
        <f t="shared" si="19"/>
        <v>0</v>
      </c>
      <c r="E65" s="17"/>
      <c r="F65" s="17"/>
      <c r="G65" s="17">
        <f t="shared" si="20"/>
        <v>0</v>
      </c>
    </row>
    <row r="66" spans="1:7" ht="30" x14ac:dyDescent="0.25">
      <c r="A66" s="50" t="s">
        <v>101</v>
      </c>
      <c r="B66" s="17"/>
      <c r="C66" s="17"/>
      <c r="D66" s="17">
        <f t="shared" si="19"/>
        <v>0</v>
      </c>
      <c r="E66" s="17"/>
      <c r="F66" s="17"/>
      <c r="G66" s="17">
        <f t="shared" si="20"/>
        <v>0</v>
      </c>
    </row>
    <row r="67" spans="1:7" x14ac:dyDescent="0.25">
      <c r="A67" s="50" t="s">
        <v>102</v>
      </c>
      <c r="B67" s="17"/>
      <c r="C67" s="17"/>
      <c r="D67" s="17">
        <f t="shared" si="19"/>
        <v>0</v>
      </c>
      <c r="E67" s="17"/>
      <c r="F67" s="17"/>
      <c r="G67" s="17">
        <f t="shared" si="20"/>
        <v>0</v>
      </c>
    </row>
    <row r="68" spans="1:7" ht="30" x14ac:dyDescent="0.25">
      <c r="A68" s="51" t="s">
        <v>103</v>
      </c>
      <c r="B68" s="17"/>
      <c r="C68" s="17"/>
      <c r="D68" s="17">
        <f t="shared" si="19"/>
        <v>0</v>
      </c>
      <c r="E68" s="17"/>
      <c r="F68" s="17"/>
      <c r="G68" s="17">
        <f t="shared" si="20"/>
        <v>0</v>
      </c>
    </row>
    <row r="69" spans="1:7" x14ac:dyDescent="0.25">
      <c r="A69" s="52" t="s">
        <v>21</v>
      </c>
      <c r="B69" s="53">
        <f>SUM(B70:B72)</f>
        <v>116302426</v>
      </c>
      <c r="C69" s="53">
        <f t="shared" ref="C69:G69" si="21">SUM(C70:C72)</f>
        <v>-93969671</v>
      </c>
      <c r="D69" s="53">
        <f t="shared" si="21"/>
        <v>22332755</v>
      </c>
      <c r="E69" s="53">
        <f t="shared" si="21"/>
        <v>14630802</v>
      </c>
      <c r="F69" s="53">
        <f t="shared" si="21"/>
        <v>14220084</v>
      </c>
      <c r="G69" s="53">
        <f t="shared" si="21"/>
        <v>7701953</v>
      </c>
    </row>
    <row r="70" spans="1:7" x14ac:dyDescent="0.25">
      <c r="A70" s="56" t="s">
        <v>104</v>
      </c>
      <c r="B70" s="17">
        <v>0</v>
      </c>
      <c r="C70" s="17">
        <v>2762518</v>
      </c>
      <c r="D70" s="17">
        <f t="shared" ref="D70:D72" si="22">+B70+C70</f>
        <v>2762518</v>
      </c>
      <c r="E70" s="17">
        <v>802020</v>
      </c>
      <c r="F70" s="17">
        <v>0</v>
      </c>
      <c r="G70" s="17">
        <f t="shared" ref="G70:G72" si="23">+D70-E70</f>
        <v>1960498</v>
      </c>
    </row>
    <row r="71" spans="1:7" x14ac:dyDescent="0.25">
      <c r="A71" s="56" t="s">
        <v>105</v>
      </c>
      <c r="B71" s="17">
        <v>116302426</v>
      </c>
      <c r="C71" s="17">
        <v>-96732189</v>
      </c>
      <c r="D71" s="17">
        <f t="shared" si="22"/>
        <v>19570237</v>
      </c>
      <c r="E71" s="17">
        <v>13828782</v>
      </c>
      <c r="F71" s="17">
        <v>14220084</v>
      </c>
      <c r="G71" s="17">
        <f t="shared" si="23"/>
        <v>5741455</v>
      </c>
    </row>
    <row r="72" spans="1:7" x14ac:dyDescent="0.25">
      <c r="A72" s="58" t="s">
        <v>106</v>
      </c>
      <c r="B72" s="17"/>
      <c r="C72" s="17"/>
      <c r="D72" s="17">
        <f t="shared" si="22"/>
        <v>0</v>
      </c>
      <c r="E72" s="17"/>
      <c r="F72" s="17"/>
      <c r="G72" s="17">
        <f t="shared" si="23"/>
        <v>0</v>
      </c>
    </row>
    <row r="73" spans="1:7" x14ac:dyDescent="0.25">
      <c r="A73" s="47" t="s">
        <v>107</v>
      </c>
      <c r="B73" s="48">
        <f>SUM(B74:B80)</f>
        <v>50502000</v>
      </c>
      <c r="C73" s="48">
        <f t="shared" ref="C73:G73" si="24">SUM(C74:C80)</f>
        <v>24695279</v>
      </c>
      <c r="D73" s="48">
        <f t="shared" si="24"/>
        <v>75197279</v>
      </c>
      <c r="E73" s="48">
        <f t="shared" si="24"/>
        <v>117551303</v>
      </c>
      <c r="F73" s="48">
        <f t="shared" si="24"/>
        <v>113776791</v>
      </c>
      <c r="G73" s="48">
        <f t="shared" si="24"/>
        <v>-42354024</v>
      </c>
    </row>
    <row r="74" spans="1:7" x14ac:dyDescent="0.25">
      <c r="A74" s="50" t="s">
        <v>108</v>
      </c>
      <c r="B74" s="17">
        <v>23800000</v>
      </c>
      <c r="C74" s="17">
        <v>-1416754</v>
      </c>
      <c r="D74" s="17">
        <f t="shared" ref="D74:D80" si="25">+B74+C74</f>
        <v>22383246</v>
      </c>
      <c r="E74" s="17">
        <v>23375146</v>
      </c>
      <c r="F74" s="17">
        <v>23375146</v>
      </c>
      <c r="G74" s="17">
        <f t="shared" ref="G74:G80" si="26">+D74-E74</f>
        <v>-991900</v>
      </c>
    </row>
    <row r="75" spans="1:7" x14ac:dyDescent="0.25">
      <c r="A75" s="50" t="s">
        <v>109</v>
      </c>
      <c r="B75" s="17">
        <v>13792000</v>
      </c>
      <c r="C75" s="17">
        <v>-1667922</v>
      </c>
      <c r="D75" s="17">
        <f t="shared" si="25"/>
        <v>12124078</v>
      </c>
      <c r="E75" s="17">
        <v>13850033</v>
      </c>
      <c r="F75" s="17">
        <v>13850033</v>
      </c>
      <c r="G75" s="17">
        <f t="shared" si="26"/>
        <v>-1725955</v>
      </c>
    </row>
    <row r="76" spans="1:7" x14ac:dyDescent="0.25">
      <c r="A76" s="50" t="s">
        <v>110</v>
      </c>
      <c r="B76" s="17"/>
      <c r="C76" s="17"/>
      <c r="D76" s="17">
        <f t="shared" si="25"/>
        <v>0</v>
      </c>
      <c r="E76" s="17"/>
      <c r="F76" s="17"/>
      <c r="G76" s="17">
        <f t="shared" si="26"/>
        <v>0</v>
      </c>
    </row>
    <row r="77" spans="1:7" x14ac:dyDescent="0.25">
      <c r="A77" s="50" t="s">
        <v>111</v>
      </c>
      <c r="B77" s="17"/>
      <c r="C77" s="17"/>
      <c r="D77" s="17">
        <f t="shared" si="25"/>
        <v>0</v>
      </c>
      <c r="E77" s="17"/>
      <c r="F77" s="17"/>
      <c r="G77" s="17">
        <f t="shared" si="26"/>
        <v>0</v>
      </c>
    </row>
    <row r="78" spans="1:7" x14ac:dyDescent="0.25">
      <c r="A78" s="50" t="s">
        <v>112</v>
      </c>
      <c r="B78" s="17"/>
      <c r="C78" s="17"/>
      <c r="D78" s="17">
        <f t="shared" si="25"/>
        <v>0</v>
      </c>
      <c r="E78" s="17"/>
      <c r="F78" s="17"/>
      <c r="G78" s="17">
        <f t="shared" si="26"/>
        <v>0</v>
      </c>
    </row>
    <row r="79" spans="1:7" x14ac:dyDescent="0.25">
      <c r="A79" s="50" t="s">
        <v>113</v>
      </c>
      <c r="B79" s="17"/>
      <c r="C79" s="17"/>
      <c r="D79" s="17">
        <f t="shared" si="25"/>
        <v>0</v>
      </c>
      <c r="E79" s="17"/>
      <c r="F79" s="17"/>
      <c r="G79" s="17">
        <f t="shared" si="26"/>
        <v>0</v>
      </c>
    </row>
    <row r="80" spans="1:7" ht="30" x14ac:dyDescent="0.25">
      <c r="A80" s="51" t="s">
        <v>114</v>
      </c>
      <c r="B80" s="17">
        <v>12910000</v>
      </c>
      <c r="C80" s="17">
        <v>27779955</v>
      </c>
      <c r="D80" s="17">
        <f t="shared" si="25"/>
        <v>40689955</v>
      </c>
      <c r="E80" s="17">
        <v>80326124</v>
      </c>
      <c r="F80" s="17">
        <v>76551612</v>
      </c>
      <c r="G80" s="17">
        <f t="shared" si="26"/>
        <v>-39636169</v>
      </c>
    </row>
    <row r="81" spans="1:7" x14ac:dyDescent="0.25">
      <c r="A81" s="59" t="s">
        <v>115</v>
      </c>
      <c r="B81" s="60">
        <f t="shared" ref="B81:G81" si="27">+B73+B69+B61+B57+B47+B37+B17+B9+B27</f>
        <v>1002635089</v>
      </c>
      <c r="C81" s="60">
        <f t="shared" si="27"/>
        <v>-190500532</v>
      </c>
      <c r="D81" s="60">
        <f t="shared" si="27"/>
        <v>812134557</v>
      </c>
      <c r="E81" s="60">
        <f t="shared" si="27"/>
        <v>739658201</v>
      </c>
      <c r="F81" s="60">
        <f t="shared" si="27"/>
        <v>663658711</v>
      </c>
      <c r="G81" s="60">
        <f t="shared" si="27"/>
        <v>72476356</v>
      </c>
    </row>
    <row r="83" spans="1:7" x14ac:dyDescent="0.25">
      <c r="C83" s="49"/>
    </row>
  </sheetData>
  <mergeCells count="8">
    <mergeCell ref="A1:G1"/>
    <mergeCell ref="A2:G2"/>
    <mergeCell ref="A3:G3"/>
    <mergeCell ref="A4:G4"/>
    <mergeCell ref="A5:G5"/>
    <mergeCell ref="A6:A8"/>
    <mergeCell ref="B6:F6"/>
    <mergeCell ref="G6:G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H10" sqref="H10"/>
    </sheetView>
  </sheetViews>
  <sheetFormatPr baseColWidth="10" defaultRowHeight="15" x14ac:dyDescent="0.25"/>
  <cols>
    <col min="1" max="1" width="40.28515625" bestFit="1" customWidth="1"/>
    <col min="2" max="2" width="23" bestFit="1" customWidth="1"/>
    <col min="3" max="3" width="24.7109375" bestFit="1" customWidth="1"/>
    <col min="4" max="4" width="22.5703125" bestFit="1" customWidth="1"/>
    <col min="5" max="5" width="21.5703125" bestFit="1" customWidth="1"/>
    <col min="6" max="6" width="15.140625" bestFit="1" customWidth="1"/>
    <col min="7" max="7" width="14.5703125" bestFit="1" customWidth="1"/>
  </cols>
  <sheetData>
    <row r="1" spans="1:6" ht="19.5" thickBot="1" x14ac:dyDescent="0.3">
      <c r="A1" s="27" t="s">
        <v>0</v>
      </c>
      <c r="B1" s="28"/>
      <c r="C1" s="28"/>
      <c r="D1" s="28"/>
      <c r="E1" s="29"/>
    </row>
    <row r="2" spans="1:6" x14ac:dyDescent="0.25">
      <c r="A2" s="30" t="s">
        <v>1</v>
      </c>
      <c r="B2" s="31"/>
      <c r="C2" s="31"/>
      <c r="D2" s="31"/>
      <c r="E2" s="32"/>
    </row>
    <row r="3" spans="1:6" x14ac:dyDescent="0.25">
      <c r="A3" s="33" t="s">
        <v>116</v>
      </c>
      <c r="B3" s="34"/>
      <c r="C3" s="34"/>
      <c r="D3" s="34"/>
      <c r="E3" s="35"/>
    </row>
    <row r="4" spans="1:6" ht="15.75" thickBot="1" x14ac:dyDescent="0.3">
      <c r="A4" s="36" t="s">
        <v>117</v>
      </c>
      <c r="B4" s="37"/>
      <c r="C4" s="37"/>
      <c r="D4" s="37"/>
      <c r="E4" s="38"/>
    </row>
    <row r="5" spans="1:6" x14ac:dyDescent="0.25">
      <c r="A5" s="61" t="s">
        <v>118</v>
      </c>
      <c r="B5" s="62" t="s">
        <v>119</v>
      </c>
      <c r="C5" s="62" t="s">
        <v>120</v>
      </c>
      <c r="D5" s="62" t="s">
        <v>121</v>
      </c>
      <c r="E5" s="62" t="s">
        <v>122</v>
      </c>
    </row>
    <row r="6" spans="1:6" x14ac:dyDescent="0.25">
      <c r="A6" s="63" t="s">
        <v>123</v>
      </c>
      <c r="B6" s="64"/>
      <c r="C6" s="64"/>
      <c r="D6" s="64"/>
      <c r="E6" s="64"/>
    </row>
    <row r="7" spans="1:6" x14ac:dyDescent="0.25">
      <c r="A7" s="65" t="s">
        <v>124</v>
      </c>
      <c r="B7" s="66"/>
      <c r="C7" s="66"/>
      <c r="D7" s="66"/>
      <c r="E7" s="66"/>
    </row>
    <row r="8" spans="1:6" x14ac:dyDescent="0.25">
      <c r="A8" s="63" t="s">
        <v>125</v>
      </c>
      <c r="B8" s="64"/>
      <c r="C8" s="64"/>
      <c r="D8" s="64"/>
      <c r="E8" s="64"/>
    </row>
    <row r="9" spans="1:6" s="71" customFormat="1" ht="30" x14ac:dyDescent="0.25">
      <c r="A9" s="67" t="s">
        <v>126</v>
      </c>
      <c r="B9" s="68" t="s">
        <v>127</v>
      </c>
      <c r="C9" s="68" t="s">
        <v>128</v>
      </c>
      <c r="D9" s="69">
        <v>29622696</v>
      </c>
      <c r="E9" s="69">
        <v>2450028</v>
      </c>
      <c r="F9" s="70"/>
    </row>
    <row r="10" spans="1:6" x14ac:dyDescent="0.25">
      <c r="A10" s="72" t="s">
        <v>129</v>
      </c>
      <c r="B10" s="73"/>
      <c r="C10" s="73"/>
      <c r="D10" s="73"/>
      <c r="E10" s="73"/>
    </row>
    <row r="11" spans="1:6" x14ac:dyDescent="0.25">
      <c r="A11" s="72" t="s">
        <v>130</v>
      </c>
      <c r="B11" s="73" t="s">
        <v>127</v>
      </c>
      <c r="C11" s="73" t="s">
        <v>131</v>
      </c>
      <c r="D11" s="17">
        <v>22797859</v>
      </c>
      <c r="E11" s="17">
        <v>4790732</v>
      </c>
    </row>
    <row r="12" spans="1:6" x14ac:dyDescent="0.25">
      <c r="A12" s="74"/>
      <c r="B12" s="66"/>
      <c r="C12" s="66"/>
      <c r="D12" s="66"/>
      <c r="E12" s="66"/>
    </row>
    <row r="13" spans="1:6" x14ac:dyDescent="0.25">
      <c r="A13" s="63" t="s">
        <v>132</v>
      </c>
      <c r="B13" s="64"/>
      <c r="C13" s="64"/>
      <c r="D13" s="64"/>
      <c r="E13" s="64"/>
    </row>
    <row r="14" spans="1:6" x14ac:dyDescent="0.25">
      <c r="A14" s="72" t="s">
        <v>133</v>
      </c>
      <c r="B14" s="73"/>
      <c r="C14" s="73"/>
      <c r="D14" s="73"/>
      <c r="E14" s="73"/>
    </row>
    <row r="15" spans="1:6" x14ac:dyDescent="0.25">
      <c r="A15" s="72" t="s">
        <v>134</v>
      </c>
      <c r="B15" s="73"/>
      <c r="C15" s="73"/>
      <c r="D15" s="73"/>
      <c r="E15" s="73"/>
    </row>
    <row r="16" spans="1:6" x14ac:dyDescent="0.25">
      <c r="A16" s="72" t="s">
        <v>129</v>
      </c>
      <c r="B16" s="73"/>
      <c r="C16" s="73"/>
      <c r="D16" s="73"/>
      <c r="E16" s="73"/>
    </row>
    <row r="17" spans="1:7" x14ac:dyDescent="0.25">
      <c r="A17" s="72" t="s">
        <v>130</v>
      </c>
      <c r="B17" s="73"/>
      <c r="C17" s="73"/>
      <c r="D17" s="73"/>
      <c r="E17" s="73"/>
    </row>
    <row r="18" spans="1:7" x14ac:dyDescent="0.25">
      <c r="A18" s="75"/>
      <c r="B18" s="73"/>
      <c r="C18" s="73"/>
      <c r="D18" s="73"/>
      <c r="E18" s="73"/>
    </row>
    <row r="19" spans="1:7" x14ac:dyDescent="0.25">
      <c r="A19" s="72" t="s">
        <v>135</v>
      </c>
      <c r="B19" s="73"/>
      <c r="C19" s="73"/>
      <c r="D19" s="76">
        <f>+D9+D11</f>
        <v>52420555</v>
      </c>
      <c r="E19" s="76">
        <f>+E9+E11</f>
        <v>7240760</v>
      </c>
    </row>
    <row r="20" spans="1:7" x14ac:dyDescent="0.25">
      <c r="A20" s="65" t="s">
        <v>136</v>
      </c>
      <c r="B20" s="66"/>
      <c r="C20" s="66"/>
      <c r="D20" s="66"/>
      <c r="E20" s="66"/>
    </row>
    <row r="21" spans="1:7" x14ac:dyDescent="0.25">
      <c r="A21" s="63" t="s">
        <v>125</v>
      </c>
      <c r="B21" s="64"/>
      <c r="C21" s="64"/>
      <c r="D21" s="64"/>
      <c r="E21" s="64"/>
    </row>
    <row r="22" spans="1:7" s="71" customFormat="1" ht="30" x14ac:dyDescent="0.25">
      <c r="A22" s="67" t="s">
        <v>126</v>
      </c>
      <c r="B22" s="68" t="s">
        <v>127</v>
      </c>
      <c r="C22" s="68" t="s">
        <v>128</v>
      </c>
      <c r="D22" s="69">
        <v>255920380</v>
      </c>
      <c r="E22" s="69">
        <v>255920380</v>
      </c>
      <c r="F22" s="70"/>
      <c r="G22" s="70"/>
    </row>
    <row r="23" spans="1:7" x14ac:dyDescent="0.25">
      <c r="A23" s="72" t="s">
        <v>129</v>
      </c>
      <c r="B23" s="73"/>
      <c r="C23" s="73"/>
      <c r="D23" s="17"/>
      <c r="E23" s="17"/>
    </row>
    <row r="24" spans="1:7" x14ac:dyDescent="0.25">
      <c r="A24" s="72" t="s">
        <v>130</v>
      </c>
      <c r="B24" s="73" t="s">
        <v>127</v>
      </c>
      <c r="C24" s="73" t="s">
        <v>131</v>
      </c>
      <c r="D24" s="17">
        <v>51701392</v>
      </c>
      <c r="E24" s="17">
        <v>51701392</v>
      </c>
      <c r="G24" s="49"/>
    </row>
    <row r="25" spans="1:7" x14ac:dyDescent="0.25">
      <c r="A25" s="74"/>
      <c r="B25" s="66"/>
      <c r="C25" s="66"/>
      <c r="D25" s="66"/>
      <c r="E25" s="66"/>
    </row>
    <row r="26" spans="1:7" x14ac:dyDescent="0.25">
      <c r="A26" s="63" t="s">
        <v>132</v>
      </c>
      <c r="B26" s="64"/>
      <c r="C26" s="64"/>
      <c r="D26" s="64"/>
      <c r="E26" s="64"/>
    </row>
    <row r="27" spans="1:7" x14ac:dyDescent="0.25">
      <c r="A27" s="72" t="s">
        <v>133</v>
      </c>
      <c r="B27" s="73"/>
      <c r="C27" s="73"/>
      <c r="D27" s="73"/>
      <c r="E27" s="73"/>
    </row>
    <row r="28" spans="1:7" x14ac:dyDescent="0.25">
      <c r="A28" s="72" t="s">
        <v>134</v>
      </c>
      <c r="B28" s="73"/>
      <c r="C28" s="73"/>
      <c r="D28" s="73"/>
      <c r="E28" s="73"/>
    </row>
    <row r="29" spans="1:7" x14ac:dyDescent="0.25">
      <c r="A29" s="72" t="s">
        <v>129</v>
      </c>
      <c r="B29" s="73"/>
      <c r="C29" s="73"/>
      <c r="D29" s="73"/>
      <c r="E29" s="73"/>
    </row>
    <row r="30" spans="1:7" x14ac:dyDescent="0.25">
      <c r="A30" s="72" t="s">
        <v>130</v>
      </c>
      <c r="B30" s="73"/>
      <c r="C30" s="73"/>
      <c r="D30" s="73"/>
      <c r="E30" s="73"/>
    </row>
    <row r="31" spans="1:7" x14ac:dyDescent="0.25">
      <c r="A31" s="77"/>
      <c r="B31" s="73"/>
      <c r="C31" s="73"/>
      <c r="D31" s="73"/>
      <c r="E31" s="73"/>
    </row>
    <row r="32" spans="1:7" x14ac:dyDescent="0.25">
      <c r="A32" s="78" t="s">
        <v>137</v>
      </c>
      <c r="B32" s="73"/>
      <c r="C32" s="73"/>
      <c r="D32" s="76">
        <f>+D22+D24</f>
        <v>307621772</v>
      </c>
      <c r="E32" s="76">
        <f>+E22+E24</f>
        <v>307621772</v>
      </c>
    </row>
    <row r="33" spans="1:5" x14ac:dyDescent="0.25">
      <c r="A33" s="79"/>
      <c r="B33" s="66"/>
      <c r="C33" s="66"/>
      <c r="D33" s="66"/>
      <c r="E33" s="66"/>
    </row>
    <row r="34" spans="1:5" x14ac:dyDescent="0.25">
      <c r="A34" s="63" t="s">
        <v>138</v>
      </c>
      <c r="B34" s="64"/>
      <c r="C34" s="64"/>
      <c r="D34" s="64"/>
      <c r="E34" s="64"/>
    </row>
    <row r="35" spans="1:5" x14ac:dyDescent="0.25">
      <c r="A35" s="75"/>
      <c r="B35" s="73"/>
      <c r="C35" s="73"/>
      <c r="D35" s="73"/>
      <c r="E35" s="73"/>
    </row>
    <row r="36" spans="1:5" x14ac:dyDescent="0.25">
      <c r="A36" s="80" t="s">
        <v>139</v>
      </c>
      <c r="B36" s="66"/>
      <c r="C36" s="66"/>
      <c r="D36" s="81">
        <f>+D19+D32</f>
        <v>360042327</v>
      </c>
      <c r="E36" s="81">
        <f>+E19</f>
        <v>7240760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INGRESOS</vt:lpstr>
      <vt:lpstr>EGRESOS</vt:lpstr>
      <vt:lpstr>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Contraloria_230216</cp:lastModifiedBy>
  <cp:lastPrinted>2016-12-05T23:18:02Z</cp:lastPrinted>
  <dcterms:created xsi:type="dcterms:W3CDTF">2016-11-03T23:42:50Z</dcterms:created>
  <dcterms:modified xsi:type="dcterms:W3CDTF">2016-12-07T20:29:31Z</dcterms:modified>
</cp:coreProperties>
</file>