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0" windowWidth="19320" windowHeight="7710"/>
  </bookViews>
  <sheets>
    <sheet name="CONAC Deuda" sheetId="1" r:id="rId1"/>
    <sheet name="CONAC Ingresos" sheetId="2" r:id="rId2"/>
    <sheet name="CONAC Egresos" sheetId="7" r:id="rId3"/>
    <sheet name="CONAC Patrimonio" sheetId="3" r:id="rId4"/>
  </sheets>
  <calcPr calcId="144525"/>
</workbook>
</file>

<file path=xl/calcChain.xml><?xml version="1.0" encoding="utf-8"?>
<calcChain xmlns="http://schemas.openxmlformats.org/spreadsheetml/2006/main">
  <c r="F92" i="7" l="1"/>
  <c r="E92" i="7"/>
  <c r="D92" i="7"/>
  <c r="B92" i="7"/>
  <c r="G80" i="7"/>
  <c r="C80" i="7"/>
  <c r="G75" i="7"/>
  <c r="C75" i="7"/>
  <c r="G74" i="7"/>
  <c r="G92" i="7" s="1"/>
  <c r="C74" i="7"/>
  <c r="C92" i="7" s="1"/>
  <c r="G73" i="7"/>
  <c r="F73" i="7"/>
  <c r="E73" i="7"/>
  <c r="D73" i="7"/>
  <c r="B73" i="7"/>
  <c r="G72" i="7"/>
  <c r="C72" i="7"/>
  <c r="G71" i="7"/>
  <c r="C71" i="7"/>
  <c r="G70" i="7"/>
  <c r="C70" i="7"/>
  <c r="C69" i="7" s="1"/>
  <c r="C94" i="7" s="1"/>
  <c r="G69" i="7"/>
  <c r="G94" i="7" s="1"/>
  <c r="F69" i="7"/>
  <c r="F94" i="7" s="1"/>
  <c r="E69" i="7"/>
  <c r="E94" i="7" s="1"/>
  <c r="D69" i="7"/>
  <c r="D94" i="7" s="1"/>
  <c r="B69" i="7"/>
  <c r="B94" i="7" s="1"/>
  <c r="C68" i="7"/>
  <c r="C67" i="7"/>
  <c r="C66" i="7"/>
  <c r="C65" i="7"/>
  <c r="C64" i="7"/>
  <c r="C63" i="7"/>
  <c r="C62" i="7"/>
  <c r="G61" i="7"/>
  <c r="F61" i="7"/>
  <c r="E61" i="7"/>
  <c r="D61" i="7"/>
  <c r="B61" i="7"/>
  <c r="C60" i="7"/>
  <c r="C59" i="7"/>
  <c r="G58" i="7"/>
  <c r="C58" i="7"/>
  <c r="C57" i="7" s="1"/>
  <c r="G57" i="7"/>
  <c r="F57" i="7"/>
  <c r="E57" i="7"/>
  <c r="D57" i="7"/>
  <c r="B57" i="7"/>
  <c r="C56" i="7"/>
  <c r="C55" i="7"/>
  <c r="C54" i="7"/>
  <c r="G53" i="7"/>
  <c r="C53" i="7"/>
  <c r="G52" i="7"/>
  <c r="C52" i="7"/>
  <c r="G51" i="7"/>
  <c r="C51" i="7"/>
  <c r="G50" i="7"/>
  <c r="C50" i="7"/>
  <c r="G49" i="7"/>
  <c r="C49" i="7"/>
  <c r="G48" i="7"/>
  <c r="C48" i="7"/>
  <c r="C47" i="7" s="1"/>
  <c r="G47" i="7"/>
  <c r="F47" i="7"/>
  <c r="E47" i="7"/>
  <c r="D47" i="7"/>
  <c r="B47" i="7"/>
  <c r="C46" i="7"/>
  <c r="C45" i="7"/>
  <c r="C44" i="7"/>
  <c r="C43" i="7"/>
  <c r="C42" i="7"/>
  <c r="G41" i="7"/>
  <c r="G37" i="7" s="1"/>
  <c r="C41" i="7"/>
  <c r="C40" i="7"/>
  <c r="C39" i="7"/>
  <c r="C38" i="7"/>
  <c r="C37" i="7" s="1"/>
  <c r="F37" i="7"/>
  <c r="E37" i="7"/>
  <c r="D37" i="7"/>
  <c r="B37" i="7"/>
  <c r="G36" i="7"/>
  <c r="C36" i="7"/>
  <c r="G35" i="7"/>
  <c r="C35" i="7"/>
  <c r="G34" i="7"/>
  <c r="C34" i="7"/>
  <c r="G33" i="7"/>
  <c r="C33" i="7"/>
  <c r="G32" i="7"/>
  <c r="C32" i="7"/>
  <c r="G31" i="7"/>
  <c r="F31" i="7"/>
  <c r="C31" i="7"/>
  <c r="G30" i="7"/>
  <c r="C30" i="7"/>
  <c r="G29" i="7"/>
  <c r="F29" i="7"/>
  <c r="C29" i="7"/>
  <c r="G28" i="7"/>
  <c r="F28" i="7"/>
  <c r="C28" i="7"/>
  <c r="F27" i="7"/>
  <c r="E27" i="7"/>
  <c r="D27" i="7"/>
  <c r="B27" i="7"/>
  <c r="G26" i="7"/>
  <c r="C26" i="7"/>
  <c r="G25" i="7"/>
  <c r="C25" i="7"/>
  <c r="G24" i="7"/>
  <c r="C24" i="7"/>
  <c r="G23" i="7"/>
  <c r="C23" i="7"/>
  <c r="G22" i="7"/>
  <c r="C22" i="7"/>
  <c r="G21" i="7"/>
  <c r="C21" i="7"/>
  <c r="G20" i="7"/>
  <c r="C20" i="7"/>
  <c r="G19" i="7"/>
  <c r="C19" i="7"/>
  <c r="G18" i="7"/>
  <c r="C18" i="7"/>
  <c r="C17" i="7" s="1"/>
  <c r="G17" i="7"/>
  <c r="F17" i="7"/>
  <c r="E17" i="7"/>
  <c r="D17" i="7"/>
  <c r="B17" i="7"/>
  <c r="C16" i="7"/>
  <c r="G15" i="7"/>
  <c r="C15" i="7"/>
  <c r="G14" i="7"/>
  <c r="C14" i="7"/>
  <c r="G13" i="7"/>
  <c r="C13" i="7"/>
  <c r="G12" i="7"/>
  <c r="C12" i="7"/>
  <c r="C11" i="7"/>
  <c r="G10" i="7"/>
  <c r="C10" i="7"/>
  <c r="C9" i="7" s="1"/>
  <c r="F9" i="7"/>
  <c r="E9" i="7"/>
  <c r="D9" i="7"/>
  <c r="B9" i="7"/>
  <c r="B90" i="7" s="1"/>
  <c r="B95" i="7" s="1"/>
  <c r="G9" i="7" l="1"/>
  <c r="B81" i="7"/>
  <c r="D81" i="7"/>
  <c r="F81" i="7"/>
  <c r="D90" i="7"/>
  <c r="F90" i="7"/>
  <c r="C27" i="7"/>
  <c r="C90" i="7" s="1"/>
  <c r="C95" i="7" s="1"/>
  <c r="G27" i="7"/>
  <c r="E90" i="7"/>
  <c r="E95" i="7" s="1"/>
  <c r="C61" i="7"/>
  <c r="C73" i="7"/>
  <c r="E81" i="7"/>
  <c r="D95" i="7"/>
  <c r="F95" i="7"/>
  <c r="C81" i="7"/>
  <c r="G81" i="7" l="1"/>
  <c r="G90" i="7"/>
  <c r="G95" i="7" s="1"/>
  <c r="E32" i="1"/>
  <c r="D32" i="1"/>
  <c r="E19" i="1"/>
  <c r="E36" i="1" s="1"/>
  <c r="D19" i="1"/>
  <c r="D20" i="2"/>
  <c r="D36" i="1" l="1"/>
  <c r="F45" i="2"/>
  <c r="E45" i="2"/>
  <c r="C45" i="2"/>
  <c r="C27" i="2"/>
  <c r="C47" i="2" s="1"/>
  <c r="B45" i="2"/>
  <c r="G46" i="2"/>
  <c r="G45" i="2" s="1"/>
  <c r="F37" i="2"/>
  <c r="G37" i="2" s="1"/>
  <c r="E37" i="2"/>
  <c r="E27" i="2" s="1"/>
  <c r="E47" i="2" s="1"/>
  <c r="G35" i="2"/>
  <c r="G32" i="2"/>
  <c r="G30" i="2"/>
  <c r="G29" i="2"/>
  <c r="D46" i="2"/>
  <c r="D45" i="2" s="1"/>
  <c r="D35" i="2"/>
  <c r="D32" i="2"/>
  <c r="D30" i="2"/>
  <c r="D29" i="2"/>
  <c r="B37" i="2"/>
  <c r="B27" i="2" s="1"/>
  <c r="G28" i="2"/>
  <c r="G27" i="2" s="1"/>
  <c r="G47" i="2" s="1"/>
  <c r="D28" i="2"/>
  <c r="F18" i="2"/>
  <c r="E18" i="2"/>
  <c r="B18" i="2"/>
  <c r="G18" i="2" s="1"/>
  <c r="G10" i="2"/>
  <c r="D10" i="2"/>
  <c r="G20" i="2"/>
  <c r="D18" i="2"/>
  <c r="G16" i="2"/>
  <c r="D16" i="2"/>
  <c r="G13" i="2"/>
  <c r="D13" i="2"/>
  <c r="G11" i="2"/>
  <c r="D11" i="2"/>
  <c r="G8" i="2"/>
  <c r="G21" i="2" s="1"/>
  <c r="D8" i="2"/>
  <c r="B47" i="2" l="1"/>
  <c r="F27" i="2"/>
  <c r="F47" i="2" s="1"/>
  <c r="D37" i="2"/>
  <c r="D27" i="2"/>
  <c r="D47" i="2" s="1"/>
</calcChain>
</file>

<file path=xl/sharedStrings.xml><?xml version="1.0" encoding="utf-8"?>
<sst xmlns="http://schemas.openxmlformats.org/spreadsheetml/2006/main" count="219" uniqueCount="149">
  <si>
    <t>Estado Analítico de la Deuda y Otros Pasivos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</si>
  <si>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</si>
  <si>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</si>
  <si>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</si>
  <si>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</si>
  <si>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</si>
  <si>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</si>
  <si>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</si>
  <si>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</si>
  <si>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</si>
  <si>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</si>
  <si>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</si>
  <si>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Otros Pasivos</t>
  </si>
  <si>
    <t>Total Deuda y Otros Pasivos</t>
  </si>
  <si>
    <t>Moneda de Contratación</t>
  </si>
  <si>
    <t xml:space="preserve">Denominación de las Deudas  </t>
  </si>
  <si>
    <t>Institución o País Acreedor</t>
  </si>
  <si>
    <t>Saldo Inicial del Periodo</t>
  </si>
  <si>
    <t>Saldo Final del Periodo</t>
  </si>
  <si>
    <t>Subtotal Largo Plazo</t>
  </si>
  <si>
    <t>Estado Analítico de Ingresos</t>
  </si>
  <si>
    <t>Ingreso</t>
  </si>
  <si>
    <t>Estimado</t>
  </si>
  <si>
    <t>Ampliaciones y reducciones</t>
  </si>
  <si>
    <t>Modificado</t>
  </si>
  <si>
    <t>Devengado</t>
  </si>
  <si>
    <t>Recaudado</t>
  </si>
  <si>
    <t>Diferencia</t>
  </si>
  <si>
    <t>3=1+2</t>
  </si>
  <si>
    <t>6=5-1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</si>
  <si>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</si>
  <si>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</si>
  <si>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</si>
  <si>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</si>
  <si>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</si>
  <si>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</si>
  <si>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</si>
  <si>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</si>
  <si>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</si>
  <si>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</si>
  <si>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 xml:space="preserve">Transferencias, Asignaciones, Subsidios y Otras </t>
  </si>
  <si>
    <t>Ayudas</t>
  </si>
  <si>
    <t>Ingresos Derivados de Financiamientos</t>
  </si>
  <si>
    <t>Total</t>
  </si>
  <si>
    <t>Ingresos excedentes</t>
  </si>
  <si>
    <t>Rubro de Ingresos</t>
  </si>
  <si>
    <t xml:space="preserve">Estado Analítico de Ingresos Por Fuente de Financiamiento </t>
  </si>
  <si>
    <t>Ingresos del Gobierno</t>
  </si>
  <si>
    <t>Ingresos de Organismos y Empresas</t>
  </si>
  <si>
    <t>Ingresos derivados de financiamiento</t>
  </si>
  <si>
    <t>Ente Público</t>
  </si>
  <si>
    <t>Relación de bienes que componen su patrimonio</t>
  </si>
  <si>
    <t>Cuenta Pública de XXXX</t>
  </si>
  <si>
    <t>Descripción del Bien</t>
  </si>
  <si>
    <t xml:space="preserve">Código  </t>
  </si>
  <si>
    <t>Valor en libros</t>
  </si>
  <si>
    <t>Estado Analítico del Ejercicio del Presupuesto de Egresos</t>
  </si>
  <si>
    <t>Clasificación por Objeto del Gasto (Capítulo y Concepto)</t>
  </si>
  <si>
    <t>Concepto</t>
  </si>
  <si>
    <t>Egresos</t>
  </si>
  <si>
    <t>Aprobado</t>
  </si>
  <si>
    <t>Pagado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</si>
  <si>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</si>
  <si>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</si>
  <si>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</si>
  <si>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</si>
  <si>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</si>
  <si>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</si>
  <si>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</si>
  <si>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</si>
  <si>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</si>
  <si>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</si>
  <si>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</si>
  <si>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</si>
  <si>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</si>
  <si>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</si>
  <si>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</si>
  <si>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</si>
  <si>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</si>
  <si>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</si>
  <si>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</si>
  <si>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</si>
  <si>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</si>
  <si>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</si>
  <si>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</si>
  <si>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</si>
  <si>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</si>
  <si>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</si>
  <si>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</si>
  <si>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</si>
  <si>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</si>
  <si>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</si>
  <si>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</si>
  <si>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</si>
  <si>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</si>
  <si>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</si>
  <si>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</si>
  <si>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</si>
  <si>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</si>
  <si>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</si>
  <si>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</si>
  <si>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</si>
  <si>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</si>
  <si>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</si>
  <si>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</si>
  <si>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</si>
  <si>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</si>
  <si>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</si>
  <si>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</si>
  <si>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</si>
  <si>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</si>
  <si>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</si>
  <si>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</si>
  <si>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</si>
  <si>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</si>
  <si>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</si>
  <si>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</si>
  <si>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</si>
  <si>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</si>
  <si>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</si>
  <si>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</si>
  <si>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</si>
  <si>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</si>
  <si>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</si>
  <si>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</si>
  <si>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</si>
  <si>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</si>
  <si>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</si>
  <si>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</si>
  <si>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</si>
  <si>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</si>
  <si>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</si>
  <si>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</si>
  <si>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</si>
  <si>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</si>
  <si>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</si>
  <si>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Subejercicio</t>
  </si>
  <si>
    <t>Clasificación Económica (por Tipo de Gasto)</t>
  </si>
  <si>
    <t>Gasto Corriente</t>
  </si>
  <si>
    <t>Gasto de Capital</t>
  </si>
  <si>
    <t>Amortización de la Deuda y Disminución de Pasivos</t>
  </si>
  <si>
    <t>Ampliaciones/(Reducciones)</t>
  </si>
  <si>
    <t>ACCIÓN 9: UN GOBIERNO ABIERTO</t>
  </si>
  <si>
    <t>MUNICIPIO DE GENERAL ESCOBEDO NUEVO LEON</t>
  </si>
  <si>
    <t>Al 31DICIEMBRE DEL 2016</t>
  </si>
  <si>
    <t>Pesos</t>
  </si>
  <si>
    <t>HSBC, INTERACCIONES, BANOBRAS</t>
  </si>
  <si>
    <t>A.F. BANREGIO</t>
  </si>
  <si>
    <t xml:space="preserve">SE ESTA REALIZANDO UNA DEPURACION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</si>
</sst>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5B45"/>
        <bgColor indexed="64"/>
      </patternFill>
    </fill>
    <fill>
      <patternFill patternType="solid">
        <fgColor rgb="FFFFD6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8E5"/>
        <bgColor indexed="64"/>
      </patternFill>
    </fill>
  </fills>
  <borders count="25">
    <border>
      <left/>
      <right/>
      <top/>
      <bottom/>
      <diagonal/>
    </border>
    <border>
      <left style="thin">
        <color rgb="FFFF5B45"/>
      </left>
      <right style="thin">
        <color rgb="FFFF5B45"/>
      </right>
      <top style="thin">
        <color rgb="FFFF5B45"/>
      </top>
      <bottom style="thin">
        <color rgb="FFFF5B45"/>
      </bottom>
      <diagonal/>
    </border>
    <border>
      <left style="thin">
        <color rgb="FFFF5B45"/>
      </left>
      <right style="thin">
        <color rgb="FFFF5B45"/>
      </right>
      <top/>
      <bottom style="thin">
        <color rgb="FFFF5B45"/>
      </bottom>
      <diagonal/>
    </border>
    <border>
      <left style="thin">
        <color rgb="FFFF5B45"/>
      </left>
      <right style="thin">
        <color rgb="FFFF5B45"/>
      </right>
      <top style="thin">
        <color rgb="FFFF5B45"/>
      </top>
      <bottom/>
      <diagonal/>
    </border>
    <border>
      <left style="thin">
        <color rgb="FFFF5B45"/>
      </left>
      <right style="thin">
        <color rgb="FFFF5B45"/>
      </right>
      <top/>
      <bottom/>
      <diagonal/>
    </border>
    <border>
      <left style="thin">
        <color rgb="FFFF5B45"/>
      </left>
      <right/>
      <top style="thin">
        <color rgb="FFFF5B45"/>
      </top>
      <bottom style="thin">
        <color rgb="FFFFD6D1"/>
      </bottom>
      <diagonal/>
    </border>
    <border>
      <left style="thin">
        <color rgb="FFFF5B45"/>
      </left>
      <right style="thin">
        <color rgb="FFFF5B45"/>
      </right>
      <top style="thin">
        <color rgb="FFFF5B45"/>
      </top>
      <bottom style="thin">
        <color rgb="FFFFD6D1"/>
      </bottom>
      <diagonal/>
    </border>
    <border>
      <left style="thin">
        <color rgb="FFFF5B45"/>
      </left>
      <right/>
      <top style="thin">
        <color rgb="FFFFD6D1"/>
      </top>
      <bottom style="thin">
        <color rgb="FFFF5B45"/>
      </bottom>
      <diagonal/>
    </border>
    <border>
      <left style="thin">
        <color rgb="FFFF5B45"/>
      </left>
      <right style="thin">
        <color rgb="FFFF5B45"/>
      </right>
      <top style="thin">
        <color rgb="FFFFD6D1"/>
      </top>
      <bottom style="thin">
        <color rgb="FFFF5B45"/>
      </bottom>
      <diagonal/>
    </border>
    <border>
      <left style="thin">
        <color rgb="FFFF5B45"/>
      </left>
      <right/>
      <top style="thin">
        <color rgb="FFFFD6D1"/>
      </top>
      <bottom style="thin">
        <color rgb="FFFFD6D1"/>
      </bottom>
      <diagonal/>
    </border>
    <border>
      <left style="thin">
        <color rgb="FFFF5B45"/>
      </left>
      <right style="thin">
        <color rgb="FFFF5B45"/>
      </right>
      <top style="thin">
        <color rgb="FFFFD6D1"/>
      </top>
      <bottom style="thin">
        <color rgb="FFFFD6D1"/>
      </bottom>
      <diagonal/>
    </border>
    <border>
      <left style="thin">
        <color rgb="FFFF5B45"/>
      </left>
      <right style="thin">
        <color rgb="FFFF5B45"/>
      </right>
      <top/>
      <bottom style="thin">
        <color rgb="FFFFD6D1"/>
      </bottom>
      <diagonal/>
    </border>
    <border>
      <left style="thin">
        <color rgb="FFFF5B45"/>
      </left>
      <right style="thin">
        <color rgb="FFFF5B45"/>
      </right>
      <top style="thin">
        <color rgb="FFFFD6D1"/>
      </top>
      <bottom/>
      <diagonal/>
    </border>
    <border>
      <left style="thin">
        <color rgb="FFFF5B45"/>
      </left>
      <right/>
      <top style="thin">
        <color rgb="FFFF5B45"/>
      </top>
      <bottom style="thin">
        <color rgb="FFFF5B45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3">
    <xf numFmtId="0" fontId="0" fillId="0" borderId="0"/>
    <xf numFmtId="0" fontId="3" fillId="0" borderId="0"/>
    <xf numFmtId="164" fontId="5" fillId="0" borderId="0" applyFont="0" applyFill="0" applyBorder="0" applyAlignment="0" applyProtection="0"/>
  </cellStyleXfs>
  <cellXfs count="85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/>
    <xf numFmtId="0" fontId="0" fillId="4" borderId="7" xfId="0" applyFill="1" applyBorder="1" applyAlignment="1">
      <alignment horizontal="left" indent="7"/>
    </xf>
    <xf numFmtId="0" fontId="0" fillId="0" borderId="8" xfId="0" applyBorder="1"/>
    <xf numFmtId="0" fontId="0" fillId="4" borderId="9" xfId="0" applyFill="1" applyBorder="1" applyAlignment="1">
      <alignment horizontal="left" indent="2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0" fillId="4" borderId="9" xfId="0" applyFill="1" applyBorder="1"/>
    <xf numFmtId="0" fontId="2" fillId="4" borderId="9" xfId="0" applyFont="1" applyFill="1" applyBorder="1" applyAlignment="1">
      <alignment horizontal="left" indent="2"/>
    </xf>
    <xf numFmtId="0" fontId="0" fillId="4" borderId="7" xfId="0" applyFill="1" applyBorder="1"/>
    <xf numFmtId="0" fontId="0" fillId="4" borderId="8" xfId="0" applyFill="1" applyBorder="1" applyAlignment="1">
      <alignment horizontal="left" indent="2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0" xfId="0" applyBorder="1" applyAlignment="1">
      <alignment horizontal="left" wrapText="1" indent="3"/>
    </xf>
    <xf numFmtId="0" fontId="0" fillId="0" borderId="12" xfId="0" applyBorder="1" applyAlignment="1">
      <alignment horizontal="left" wrapText="1" indent="3"/>
    </xf>
    <xf numFmtId="0" fontId="1" fillId="3" borderId="11" xfId="0" applyFont="1" applyFill="1" applyBorder="1" applyAlignment="1">
      <alignment horizontal="left" wrapText="1"/>
    </xf>
    <xf numFmtId="0" fontId="0" fillId="0" borderId="10" xfId="0" applyBorder="1" applyAlignment="1">
      <alignment horizontal="left" indent="3"/>
    </xf>
    <xf numFmtId="0" fontId="0" fillId="0" borderId="12" xfId="0" applyBorder="1" applyAlignment="1">
      <alignment horizontal="left" indent="3"/>
    </xf>
    <xf numFmtId="0" fontId="1" fillId="3" borderId="3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1" fillId="3" borderId="6" xfId="0" applyFont="1" applyFill="1" applyBorder="1"/>
    <xf numFmtId="0" fontId="0" fillId="0" borderId="8" xfId="0" applyBorder="1" applyAlignment="1">
      <alignment horizontal="left" wrapText="1" indent="3"/>
    </xf>
    <xf numFmtId="0" fontId="0" fillId="0" borderId="8" xfId="0" applyBorder="1" applyAlignment="1">
      <alignment horizontal="left" indent="3"/>
    </xf>
    <xf numFmtId="0" fontId="0" fillId="0" borderId="6" xfId="0" applyBorder="1"/>
    <xf numFmtId="0" fontId="0" fillId="0" borderId="10" xfId="0" applyBorder="1" applyAlignment="1">
      <alignment horizontal="left" indent="2"/>
    </xf>
    <xf numFmtId="0" fontId="0" fillId="0" borderId="8" xfId="0" applyBorder="1" applyAlignment="1">
      <alignment horizontal="left" indent="2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/>
    <xf numFmtId="0" fontId="0" fillId="0" borderId="10" xfId="0" applyBorder="1" applyAlignment="1">
      <alignment horizontal="left" indent="4"/>
    </xf>
    <xf numFmtId="0" fontId="1" fillId="5" borderId="6" xfId="0" applyFont="1" applyFill="1" applyBorder="1"/>
    <xf numFmtId="0" fontId="0" fillId="0" borderId="12" xfId="0" applyBorder="1" applyAlignment="1">
      <alignment horizontal="left" indent="2"/>
    </xf>
    <xf numFmtId="0" fontId="3" fillId="0" borderId="0" xfId="1" applyFont="1"/>
    <xf numFmtId="2" fontId="3" fillId="0" borderId="0" xfId="1" applyNumberFormat="1" applyFont="1"/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0" fillId="3" borderId="6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12" xfId="0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3" xfId="0" applyBorder="1" applyProtection="1">
      <protection locked="0"/>
    </xf>
    <xf numFmtId="0" fontId="0" fillId="5" borderId="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64" fontId="0" fillId="0" borderId="10" xfId="2" applyFont="1" applyBorder="1" applyProtection="1">
      <protection locked="0"/>
    </xf>
    <xf numFmtId="164" fontId="0" fillId="0" borderId="10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4" fillId="2" borderId="14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5B45"/>
      <color rgb="FFFFD6D1"/>
      <color rgb="FFFFC1B9"/>
      <color rgb="FFFFE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0</xdr:rowOff>
    </xdr:from>
    <xdr:to>
      <xdr:col>0</xdr:col>
      <xdr:colOff>518583</xdr:colOff>
      <xdr:row>0</xdr:row>
      <xdr:rowOff>500062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33" y="0"/>
          <a:ext cx="476250" cy="500062"/>
        </a:xfrm>
        <a:prstGeom prst="rect">
          <a:avLst/>
        </a:prstGeom>
      </xdr:spPr>
    </xdr:pic>
    <xdr:clientData/>
  </xdr:twoCellAnchor>
  <xdr:twoCellAnchor editAs="oneCell">
    <xdr:from>
      <xdr:col>4</xdr:col>
      <xdr:colOff>677334</xdr:colOff>
      <xdr:row>0</xdr:row>
      <xdr:rowOff>52917</xdr:rowOff>
    </xdr:from>
    <xdr:to>
      <xdr:col>4</xdr:col>
      <xdr:colOff>1346742</xdr:colOff>
      <xdr:row>0</xdr:row>
      <xdr:rowOff>465379</xdr:rowOff>
    </xdr:to>
    <xdr:pic>
      <xdr:nvPicPr>
        <xdr:cNvPr id="4" name="Picture 2" descr="C:\Users\consejo civico 2\Dropbox\CVNL\Comunicación\Gráficos\Logos CVNL\Logos-imagen\Alcald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4091" r="9454" b="22551"/>
        <a:stretch>
          <a:fillRect/>
        </a:stretch>
      </xdr:blipFill>
      <xdr:spPr bwMode="auto">
        <a:xfrm>
          <a:off x="8053917" y="52917"/>
          <a:ext cx="669408" cy="41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0</xdr:row>
      <xdr:rowOff>0</xdr:rowOff>
    </xdr:from>
    <xdr:to>
      <xdr:col>0</xdr:col>
      <xdr:colOff>529166</xdr:colOff>
      <xdr:row>0</xdr:row>
      <xdr:rowOff>500062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16" y="0"/>
          <a:ext cx="476250" cy="500062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</xdr:colOff>
      <xdr:row>0</xdr:row>
      <xdr:rowOff>42334</xdr:rowOff>
    </xdr:from>
    <xdr:to>
      <xdr:col>6</xdr:col>
      <xdr:colOff>701158</xdr:colOff>
      <xdr:row>0</xdr:row>
      <xdr:rowOff>454796</xdr:rowOff>
    </xdr:to>
    <xdr:pic>
      <xdr:nvPicPr>
        <xdr:cNvPr id="4" name="Picture 2" descr="C:\Users\consejo civico 2\Dropbox\CVNL\Comunicación\Gráficos\Logos CVNL\Logos-imagen\Alcald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4091" r="9454" b="22551"/>
        <a:stretch>
          <a:fillRect/>
        </a:stretch>
      </xdr:blipFill>
      <xdr:spPr bwMode="auto">
        <a:xfrm>
          <a:off x="7418917" y="42334"/>
          <a:ext cx="669408" cy="41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0</xdr:row>
      <xdr:rowOff>0</xdr:rowOff>
    </xdr:from>
    <xdr:to>
      <xdr:col>0</xdr:col>
      <xdr:colOff>518584</xdr:colOff>
      <xdr:row>0</xdr:row>
      <xdr:rowOff>500062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34" y="0"/>
          <a:ext cx="476250" cy="500062"/>
        </a:xfrm>
        <a:prstGeom prst="rect">
          <a:avLst/>
        </a:prstGeom>
      </xdr:spPr>
    </xdr:pic>
    <xdr:clientData/>
  </xdr:twoCellAnchor>
  <xdr:twoCellAnchor editAs="oneCell">
    <xdr:from>
      <xdr:col>6</xdr:col>
      <xdr:colOff>296334</xdr:colOff>
      <xdr:row>0</xdr:row>
      <xdr:rowOff>42334</xdr:rowOff>
    </xdr:from>
    <xdr:to>
      <xdr:col>6</xdr:col>
      <xdr:colOff>765717</xdr:colOff>
      <xdr:row>0</xdr:row>
      <xdr:rowOff>454796</xdr:rowOff>
    </xdr:to>
    <xdr:pic>
      <xdr:nvPicPr>
        <xdr:cNvPr id="3" name="Picture 2" descr="C:\Users\consejo civico 2\Dropbox\CVNL\Comunicación\Gráficos\Logos CVNL\Logos-imagen\Alcald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4091" r="9454" b="22551"/>
        <a:stretch>
          <a:fillRect/>
        </a:stretch>
      </xdr:blipFill>
      <xdr:spPr bwMode="auto">
        <a:xfrm>
          <a:off x="8935509" y="42334"/>
          <a:ext cx="669408" cy="41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0</xdr:row>
      <xdr:rowOff>0</xdr:rowOff>
    </xdr:from>
    <xdr:to>
      <xdr:col>0</xdr:col>
      <xdr:colOff>529167</xdr:colOff>
      <xdr:row>0</xdr:row>
      <xdr:rowOff>500062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17" y="0"/>
          <a:ext cx="476250" cy="500062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1270001</xdr:colOff>
      <xdr:row>0</xdr:row>
      <xdr:rowOff>42334</xdr:rowOff>
    </xdr:from>
    <xdr:to>
      <xdr:col>2</xdr:col>
      <xdr:colOff>1939409</xdr:colOff>
      <xdr:row>0</xdr:row>
      <xdr:rowOff>454796</xdr:rowOff>
    </xdr:to>
    <xdr:pic>
      <xdr:nvPicPr>
        <xdr:cNvPr id="4" name="Picture 2" descr="C:\Users\consejo civico 2\Dropbox\CVNL\Comunicación\Gráficos\Logos CVNL\Logos-imagen\Alcald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4091" r="9454" b="22551"/>
        <a:stretch>
          <a:fillRect/>
        </a:stretch>
      </xdr:blipFill>
      <xdr:spPr bwMode="auto">
        <a:xfrm>
          <a:off x="5376334" y="42334"/>
          <a:ext cx="669408" cy="41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showGridLines="0" tabSelected="1" zoomScale="90" zoomScaleNormal="90" workbookViewId="0">
      <selection activeCell="B6" sqref="B6"/>
    </sheetView>
  </sheetViews>
  <sheetFormatPr baseColWidth="10" defaultRowHeight="15" x14ac:dyDescent="0.25"/>
  <cols>
    <col min="1" max="1" width="40.28515625" bestFit="1" customWidth="1"/>
    <col min="2" max="2" width="23" bestFit="1" customWidth="1"/>
    <col min="3" max="3" width="24.7109375" bestFit="1" customWidth="1"/>
    <col min="4" max="4" width="22.5703125" bestFit="1" customWidth="1"/>
    <col min="5" max="5" width="21.5703125" bestFit="1" customWidth="1"/>
  </cols>
  <sheetData>
    <row r="1" spans="1:28" s="36" customFormat="1" ht="40.5" customHeight="1" thickBot="1" x14ac:dyDescent="0.3">
      <c r="A1" s="73" t="s">
        <v>142</v>
      </c>
      <c r="B1" s="62"/>
      <c r="C1" s="62"/>
      <c r="D1" s="62"/>
      <c r="E1" s="63"/>
      <c r="F1" s="37"/>
      <c r="M1" s="37"/>
      <c r="V1" s="37"/>
      <c r="AB1" s="37"/>
    </row>
    <row r="2" spans="1:28" x14ac:dyDescent="0.25">
      <c r="A2" s="64" t="s">
        <v>143</v>
      </c>
      <c r="B2" s="65"/>
      <c r="C2" s="65"/>
      <c r="D2" s="65"/>
      <c r="E2" s="66"/>
    </row>
    <row r="3" spans="1:28" x14ac:dyDescent="0.25">
      <c r="A3" s="67" t="s">
        <v>0</v>
      </c>
      <c r="B3" s="68"/>
      <c r="C3" s="68"/>
      <c r="D3" s="68"/>
      <c r="E3" s="69"/>
    </row>
    <row r="4" spans="1:28" ht="15.75" thickBot="1" x14ac:dyDescent="0.3">
      <c r="A4" s="70" t="s">
        <v>144</v>
      </c>
      <c r="B4" s="71"/>
      <c r="C4" s="71"/>
      <c r="D4" s="71"/>
      <c r="E4" s="72"/>
    </row>
    <row r="5" spans="1:28" x14ac:dyDescent="0.25">
      <c r="A5" s="39" t="s">
        <v>15</v>
      </c>
      <c r="B5" s="40" t="s">
        <v>14</v>
      </c>
      <c r="C5" s="40" t="s">
        <v>16</v>
      </c>
      <c r="D5" s="40" t="s">
        <v>17</v>
      </c>
      <c r="E5" s="40" t="s">
        <v>18</v>
      </c>
    </row>
    <row r="6" spans="1:28" x14ac:dyDescent="0.25">
      <c r="A6" s="4" t="s">
        <v>1</v>
      </c>
      <c r="B6" s="41"/>
      <c r="C6" s="41"/>
      <c r="D6" s="41"/>
      <c r="E6" s="41"/>
    </row>
    <row r="7" spans="1:28" x14ac:dyDescent="0.25">
      <c r="A7" s="5" t="s">
        <v>2</v>
      </c>
      <c r="B7" s="42"/>
      <c r="C7" s="42"/>
      <c r="D7" s="42"/>
      <c r="E7" s="42"/>
    </row>
    <row r="8" spans="1:28" x14ac:dyDescent="0.25">
      <c r="A8" s="4" t="s">
        <v>3</v>
      </c>
      <c r="B8" s="41"/>
      <c r="C8" s="41"/>
      <c r="D8" s="41"/>
      <c r="E8" s="41"/>
    </row>
    <row r="9" spans="1:28" x14ac:dyDescent="0.25">
      <c r="A9" s="7" t="s">
        <v>4</v>
      </c>
      <c r="B9" s="43" t="s">
        <v>145</v>
      </c>
      <c r="C9" s="43" t="s">
        <v>146</v>
      </c>
      <c r="D9" s="59">
        <v>13600084</v>
      </c>
      <c r="E9" s="59">
        <v>0</v>
      </c>
    </row>
    <row r="10" spans="1:28" x14ac:dyDescent="0.25">
      <c r="A10" s="7" t="s">
        <v>5</v>
      </c>
      <c r="B10" s="43"/>
      <c r="C10" s="43"/>
      <c r="D10" s="43"/>
      <c r="E10" s="43"/>
    </row>
    <row r="11" spans="1:28" x14ac:dyDescent="0.25">
      <c r="A11" s="7" t="s">
        <v>6</v>
      </c>
      <c r="B11" s="43" t="s">
        <v>145</v>
      </c>
      <c r="C11" s="43" t="s">
        <v>147</v>
      </c>
      <c r="D11" s="59">
        <v>6525084</v>
      </c>
      <c r="E11" s="59">
        <v>0</v>
      </c>
    </row>
    <row r="12" spans="1:28" x14ac:dyDescent="0.25">
      <c r="A12" s="9"/>
      <c r="B12" s="42"/>
      <c r="C12" s="42"/>
      <c r="D12" s="42"/>
      <c r="E12" s="42"/>
    </row>
    <row r="13" spans="1:28" x14ac:dyDescent="0.25">
      <c r="A13" s="4" t="s">
        <v>7</v>
      </c>
      <c r="B13" s="41"/>
      <c r="C13" s="41"/>
      <c r="D13" s="41"/>
      <c r="E13" s="41"/>
    </row>
    <row r="14" spans="1:28" x14ac:dyDescent="0.25">
      <c r="A14" s="7" t="s">
        <v>8</v>
      </c>
      <c r="B14" s="43"/>
      <c r="C14" s="43"/>
      <c r="D14" s="43"/>
      <c r="E14" s="43"/>
    </row>
    <row r="15" spans="1:28" x14ac:dyDescent="0.25">
      <c r="A15" s="7" t="s">
        <v>9</v>
      </c>
      <c r="B15" s="43"/>
      <c r="C15" s="43"/>
      <c r="D15" s="43"/>
      <c r="E15" s="43"/>
    </row>
    <row r="16" spans="1:28" x14ac:dyDescent="0.25">
      <c r="A16" s="7" t="s">
        <v>5</v>
      </c>
      <c r="B16" s="43"/>
      <c r="C16" s="43"/>
      <c r="D16" s="43"/>
      <c r="E16" s="43"/>
    </row>
    <row r="17" spans="1:5" x14ac:dyDescent="0.25">
      <c r="A17" s="7" t="s">
        <v>6</v>
      </c>
      <c r="B17" s="43"/>
      <c r="C17" s="43"/>
      <c r="D17" s="43"/>
      <c r="E17" s="43"/>
    </row>
    <row r="18" spans="1:5" x14ac:dyDescent="0.25">
      <c r="A18" s="10"/>
      <c r="B18" s="43"/>
      <c r="C18" s="43"/>
      <c r="D18" s="43"/>
      <c r="E18" s="43"/>
    </row>
    <row r="19" spans="1:5" x14ac:dyDescent="0.25">
      <c r="A19" s="7" t="s">
        <v>10</v>
      </c>
      <c r="B19" s="43"/>
      <c r="C19" s="43"/>
      <c r="D19" s="60">
        <f>+D9+D11</f>
        <v>20125168</v>
      </c>
      <c r="E19" s="60">
        <f>+E9+E11</f>
        <v>0</v>
      </c>
    </row>
    <row r="20" spans="1:5" x14ac:dyDescent="0.25">
      <c r="A20" s="5" t="s">
        <v>11</v>
      </c>
      <c r="B20" s="42"/>
      <c r="C20" s="42"/>
      <c r="D20" s="42"/>
      <c r="E20" s="42"/>
    </row>
    <row r="21" spans="1:5" x14ac:dyDescent="0.25">
      <c r="A21" s="4" t="s">
        <v>3</v>
      </c>
      <c r="B21" s="41"/>
      <c r="C21" s="41"/>
      <c r="D21" s="41"/>
      <c r="E21" s="41"/>
    </row>
    <row r="22" spans="1:5" x14ac:dyDescent="0.25">
      <c r="A22" s="7" t="s">
        <v>4</v>
      </c>
      <c r="B22" s="43" t="s">
        <v>145</v>
      </c>
      <c r="C22" s="43" t="s">
        <v>146</v>
      </c>
      <c r="D22" s="59">
        <v>255920380</v>
      </c>
      <c r="E22" s="59">
        <v>255920380</v>
      </c>
    </row>
    <row r="23" spans="1:5" x14ac:dyDescent="0.25">
      <c r="A23" s="7" t="s">
        <v>5</v>
      </c>
      <c r="B23" s="43"/>
      <c r="C23" s="43"/>
      <c r="D23" s="59"/>
      <c r="E23" s="59"/>
    </row>
    <row r="24" spans="1:5" x14ac:dyDescent="0.25">
      <c r="A24" s="7" t="s">
        <v>6</v>
      </c>
      <c r="B24" s="43" t="s">
        <v>145</v>
      </c>
      <c r="C24" s="43" t="s">
        <v>147</v>
      </c>
      <c r="D24" s="59">
        <v>34796605</v>
      </c>
      <c r="E24" s="59">
        <v>34796605</v>
      </c>
    </row>
    <row r="25" spans="1:5" x14ac:dyDescent="0.25">
      <c r="A25" s="9"/>
      <c r="B25" s="42"/>
      <c r="C25" s="42"/>
      <c r="D25" s="42"/>
      <c r="E25" s="42"/>
    </row>
    <row r="26" spans="1:5" x14ac:dyDescent="0.25">
      <c r="A26" s="4" t="s">
        <v>7</v>
      </c>
      <c r="B26" s="41"/>
      <c r="C26" s="41"/>
      <c r="D26" s="41"/>
      <c r="E26" s="41"/>
    </row>
    <row r="27" spans="1:5" x14ac:dyDescent="0.25">
      <c r="A27" s="7" t="s">
        <v>8</v>
      </c>
      <c r="B27" s="43"/>
      <c r="C27" s="43"/>
      <c r="D27" s="43"/>
      <c r="E27" s="43"/>
    </row>
    <row r="28" spans="1:5" x14ac:dyDescent="0.25">
      <c r="A28" s="7" t="s">
        <v>9</v>
      </c>
      <c r="B28" s="43"/>
      <c r="C28" s="43"/>
      <c r="D28" s="43"/>
      <c r="E28" s="43"/>
    </row>
    <row r="29" spans="1:5" x14ac:dyDescent="0.25">
      <c r="A29" s="7" t="s">
        <v>5</v>
      </c>
      <c r="B29" s="43"/>
      <c r="C29" s="43"/>
      <c r="D29" s="43"/>
      <c r="E29" s="43"/>
    </row>
    <row r="30" spans="1:5" x14ac:dyDescent="0.25">
      <c r="A30" s="7" t="s">
        <v>6</v>
      </c>
      <c r="B30" s="43"/>
      <c r="C30" s="43"/>
      <c r="D30" s="43"/>
      <c r="E30" s="43"/>
    </row>
    <row r="31" spans="1:5" x14ac:dyDescent="0.25">
      <c r="A31" s="11"/>
      <c r="B31" s="43"/>
      <c r="C31" s="43"/>
      <c r="D31" s="43"/>
      <c r="E31" s="43"/>
    </row>
    <row r="32" spans="1:5" x14ac:dyDescent="0.25">
      <c r="A32" s="12" t="s">
        <v>19</v>
      </c>
      <c r="B32" s="43"/>
      <c r="C32" s="43"/>
      <c r="D32" s="60">
        <f>+D22+D24</f>
        <v>290716985</v>
      </c>
      <c r="E32" s="60">
        <f>+E22+E24</f>
        <v>290716985</v>
      </c>
    </row>
    <row r="33" spans="1:5" x14ac:dyDescent="0.25">
      <c r="A33" s="13"/>
      <c r="B33" s="42"/>
      <c r="C33" s="42"/>
      <c r="D33" s="42"/>
      <c r="E33" s="42"/>
    </row>
    <row r="34" spans="1:5" x14ac:dyDescent="0.25">
      <c r="A34" s="4" t="s">
        <v>12</v>
      </c>
      <c r="B34" s="41"/>
      <c r="C34" s="41"/>
      <c r="D34" s="41"/>
      <c r="E34" s="41"/>
    </row>
    <row r="35" spans="1:5" x14ac:dyDescent="0.25">
      <c r="A35" s="10"/>
      <c r="B35" s="43"/>
      <c r="C35" s="43"/>
      <c r="D35" s="43"/>
      <c r="E35" s="43"/>
    </row>
    <row r="36" spans="1:5" x14ac:dyDescent="0.25">
      <c r="A36" s="14" t="s">
        <v>13</v>
      </c>
      <c r="B36" s="42"/>
      <c r="C36" s="42"/>
      <c r="D36" s="61">
        <f>+D19+D32</f>
        <v>310842153</v>
      </c>
      <c r="E36" s="61">
        <f>+E19</f>
        <v>0</v>
      </c>
    </row>
  </sheetData>
  <sheetProtection algorithmName="SHA-512" hashValue="e9OCgDwQLd7/BSyOHGNPq99XNIr/UVao3OLgZPPPIZrNDDWJVlf2AiwCQ0C38PH0nxgi1VO38DDppYyfG0gkNg==" saltValue="T9hOJHKJLipKWUNkBPVTwg==" spinCount="100000" sheet="1" objects="1" scenarios="1"/>
  <mergeCells count="4">
    <mergeCell ref="A2:E2"/>
    <mergeCell ref="A3:E3"/>
    <mergeCell ref="A4:E4"/>
    <mergeCell ref="A1:E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showGridLines="0" topLeftCell="A7" zoomScale="90" zoomScaleNormal="90" workbookViewId="0">
      <selection activeCell="E21" sqref="E21"/>
    </sheetView>
  </sheetViews>
  <sheetFormatPr baseColWidth="10" defaultRowHeight="15" x14ac:dyDescent="0.25"/>
  <cols>
    <col min="1" max="1" width="45.42578125" customWidth="1"/>
    <col min="2" max="2" width="12.140625" bestFit="1" customWidth="1"/>
    <col min="3" max="3" width="19.7109375" customWidth="1"/>
    <col min="4" max="6" width="12.140625" bestFit="1" customWidth="1"/>
    <col min="7" max="7" width="11.7109375" bestFit="1" customWidth="1"/>
  </cols>
  <sheetData>
    <row r="1" spans="1:28" s="36" customFormat="1" ht="40.5" customHeight="1" thickBot="1" x14ac:dyDescent="0.3">
      <c r="A1" s="73" t="s">
        <v>142</v>
      </c>
      <c r="B1" s="62"/>
      <c r="C1" s="62"/>
      <c r="D1" s="62"/>
      <c r="E1" s="62"/>
      <c r="F1" s="62"/>
      <c r="G1" s="63"/>
      <c r="M1" s="37"/>
      <c r="V1" s="37"/>
      <c r="AB1" s="37"/>
    </row>
    <row r="2" spans="1:28" x14ac:dyDescent="0.25">
      <c r="A2" s="64" t="s">
        <v>143</v>
      </c>
      <c r="B2" s="65"/>
      <c r="C2" s="65"/>
      <c r="D2" s="65"/>
      <c r="E2" s="65"/>
      <c r="F2" s="65"/>
      <c r="G2" s="66"/>
    </row>
    <row r="3" spans="1:28" x14ac:dyDescent="0.25">
      <c r="A3" s="67" t="s">
        <v>20</v>
      </c>
      <c r="B3" s="68"/>
      <c r="C3" s="68"/>
      <c r="D3" s="68"/>
      <c r="E3" s="68"/>
      <c r="F3" s="68"/>
      <c r="G3" s="69"/>
    </row>
    <row r="4" spans="1:28" ht="15.75" thickBot="1" x14ac:dyDescent="0.3">
      <c r="A4" s="70" t="s">
        <v>144</v>
      </c>
      <c r="B4" s="71"/>
      <c r="C4" s="71"/>
      <c r="D4" s="71"/>
      <c r="E4" s="71"/>
      <c r="F4" s="71"/>
      <c r="G4" s="72"/>
    </row>
    <row r="5" spans="1:28" x14ac:dyDescent="0.25">
      <c r="A5" s="80" t="s">
        <v>45</v>
      </c>
      <c r="B5" s="81" t="s">
        <v>21</v>
      </c>
      <c r="C5" s="81"/>
      <c r="D5" s="81"/>
      <c r="E5" s="81"/>
      <c r="F5" s="81"/>
      <c r="G5" s="80" t="s">
        <v>27</v>
      </c>
    </row>
    <row r="6" spans="1:28" ht="30" x14ac:dyDescent="0.25">
      <c r="A6" s="75"/>
      <c r="B6" s="15" t="s">
        <v>22</v>
      </c>
      <c r="C6" s="31" t="s">
        <v>23</v>
      </c>
      <c r="D6" s="15" t="s">
        <v>24</v>
      </c>
      <c r="E6" s="15" t="s">
        <v>25</v>
      </c>
      <c r="F6" s="15" t="s">
        <v>26</v>
      </c>
      <c r="G6" s="75"/>
    </row>
    <row r="7" spans="1:28" x14ac:dyDescent="0.25">
      <c r="A7" s="75"/>
      <c r="B7" s="16">
        <v>1</v>
      </c>
      <c r="C7" s="1">
        <v>2</v>
      </c>
      <c r="D7" s="1" t="s">
        <v>28</v>
      </c>
      <c r="E7" s="1">
        <v>4</v>
      </c>
      <c r="F7" s="1">
        <v>5</v>
      </c>
      <c r="G7" s="1" t="s">
        <v>29</v>
      </c>
    </row>
    <row r="8" spans="1:28" x14ac:dyDescent="0.25">
      <c r="A8" s="28" t="s">
        <v>30</v>
      </c>
      <c r="B8" s="47">
        <v>225751755</v>
      </c>
      <c r="C8" s="47">
        <v>-17099631.039999999</v>
      </c>
      <c r="D8" s="47">
        <f>+B8+C8</f>
        <v>208652123.96000001</v>
      </c>
      <c r="E8" s="47">
        <v>208652123.96000001</v>
      </c>
      <c r="F8" s="47">
        <v>208652123.96000001</v>
      </c>
      <c r="G8" s="47">
        <f>+F8-B8</f>
        <v>-17099631.039999992</v>
      </c>
    </row>
    <row r="9" spans="1:28" x14ac:dyDescent="0.25">
      <c r="A9" s="8" t="s">
        <v>31</v>
      </c>
      <c r="B9" s="43"/>
      <c r="C9" s="43"/>
      <c r="D9" s="43"/>
      <c r="E9" s="43"/>
      <c r="F9" s="43"/>
      <c r="G9" s="43"/>
    </row>
    <row r="10" spans="1:28" x14ac:dyDescent="0.25">
      <c r="A10" s="8" t="s">
        <v>32</v>
      </c>
      <c r="B10" s="43">
        <v>3429581</v>
      </c>
      <c r="C10" s="43">
        <v>-3427269.66</v>
      </c>
      <c r="D10" s="43">
        <f>+B10+C10</f>
        <v>2311.339999999851</v>
      </c>
      <c r="E10" s="43">
        <v>2311.34</v>
      </c>
      <c r="F10" s="43">
        <v>2311.34</v>
      </c>
      <c r="G10" s="43">
        <f>+F10-B10</f>
        <v>-3427269.66</v>
      </c>
    </row>
    <row r="11" spans="1:28" x14ac:dyDescent="0.25">
      <c r="A11" s="8" t="s">
        <v>33</v>
      </c>
      <c r="B11" s="43">
        <v>49001816</v>
      </c>
      <c r="C11" s="43">
        <v>1996499.34</v>
      </c>
      <c r="D11" s="43">
        <f>+B11+C11</f>
        <v>50998315.340000004</v>
      </c>
      <c r="E11" s="43">
        <v>50998315.340000004</v>
      </c>
      <c r="F11" s="43">
        <v>50998315.340000004</v>
      </c>
      <c r="G11" s="43">
        <f>+F11-B11</f>
        <v>1996499.3400000036</v>
      </c>
    </row>
    <row r="12" spans="1:28" x14ac:dyDescent="0.25">
      <c r="A12" s="8" t="s">
        <v>34</v>
      </c>
      <c r="B12" s="43"/>
      <c r="C12" s="43"/>
      <c r="D12" s="43"/>
      <c r="E12" s="43"/>
      <c r="F12" s="43"/>
      <c r="G12" s="43"/>
    </row>
    <row r="13" spans="1:28" x14ac:dyDescent="0.25">
      <c r="A13" s="29" t="s">
        <v>35</v>
      </c>
      <c r="B13" s="43">
        <v>3351702</v>
      </c>
      <c r="C13" s="43">
        <v>9808703.8800000008</v>
      </c>
      <c r="D13" s="43">
        <f>+B13+C13</f>
        <v>13160405.880000001</v>
      </c>
      <c r="E13" s="43">
        <v>13160405.880000001</v>
      </c>
      <c r="F13" s="43">
        <v>13160405.880000001</v>
      </c>
      <c r="G13" s="43">
        <f>+F13-B13</f>
        <v>9808703.8800000008</v>
      </c>
    </row>
    <row r="14" spans="1:28" x14ac:dyDescent="0.25">
      <c r="A14" s="29" t="s">
        <v>36</v>
      </c>
      <c r="B14" s="43"/>
      <c r="C14" s="43"/>
      <c r="D14" s="43"/>
      <c r="E14" s="43"/>
      <c r="F14" s="43"/>
      <c r="G14" s="43"/>
    </row>
    <row r="15" spans="1:28" x14ac:dyDescent="0.25">
      <c r="A15" s="8" t="s">
        <v>37</v>
      </c>
      <c r="B15" s="43"/>
      <c r="C15" s="43"/>
      <c r="D15" s="43"/>
      <c r="E15" s="43"/>
      <c r="F15" s="43"/>
      <c r="G15" s="43"/>
    </row>
    <row r="16" spans="1:28" x14ac:dyDescent="0.25">
      <c r="A16" s="29" t="s">
        <v>35</v>
      </c>
      <c r="B16" s="43">
        <v>39707870</v>
      </c>
      <c r="C16" s="43">
        <v>-2557911.44</v>
      </c>
      <c r="D16" s="43">
        <f>+B16+C16</f>
        <v>37149958.560000002</v>
      </c>
      <c r="E16" s="43">
        <v>37149958.560000002</v>
      </c>
      <c r="F16" s="43">
        <v>37149958.560000002</v>
      </c>
      <c r="G16" s="43">
        <f>+F16-B16</f>
        <v>-2557911.4399999976</v>
      </c>
    </row>
    <row r="17" spans="1:7" x14ac:dyDescent="0.25">
      <c r="A17" s="29" t="s">
        <v>36</v>
      </c>
      <c r="B17" s="43"/>
      <c r="C17" s="43"/>
      <c r="D17" s="43"/>
      <c r="E17" s="43"/>
      <c r="F17" s="43"/>
      <c r="G17" s="43"/>
    </row>
    <row r="18" spans="1:7" x14ac:dyDescent="0.25">
      <c r="A18" s="8" t="s">
        <v>39</v>
      </c>
      <c r="B18" s="43">
        <f>364299459+514616900</f>
        <v>878916359</v>
      </c>
      <c r="C18" s="43">
        <v>-148804267.90000001</v>
      </c>
      <c r="D18" s="43">
        <f>+B18+C18</f>
        <v>730112091.10000002</v>
      </c>
      <c r="E18" s="43">
        <f>404698632.46+325413458.66</f>
        <v>730112091.12</v>
      </c>
      <c r="F18" s="43">
        <f>404698632.46+325413458.66</f>
        <v>730112091.12</v>
      </c>
      <c r="G18" s="43">
        <f>+F18-B18</f>
        <v>-148804267.88</v>
      </c>
    </row>
    <row r="19" spans="1:7" x14ac:dyDescent="0.25">
      <c r="A19" s="8" t="s">
        <v>41</v>
      </c>
      <c r="B19" s="43"/>
      <c r="C19" s="43"/>
      <c r="D19" s="43"/>
      <c r="E19" s="43"/>
      <c r="F19" s="43"/>
      <c r="G19" s="43"/>
    </row>
    <row r="20" spans="1:7" x14ac:dyDescent="0.25">
      <c r="A20" s="6" t="s">
        <v>42</v>
      </c>
      <c r="B20" s="42">
        <v>56407477</v>
      </c>
      <c r="C20" s="42">
        <v>-56407477</v>
      </c>
      <c r="D20" s="42">
        <f>+B20+C20</f>
        <v>0</v>
      </c>
      <c r="E20" s="42">
        <v>0</v>
      </c>
      <c r="F20" s="42">
        <v>0</v>
      </c>
      <c r="G20" s="42">
        <f>+F20-B20</f>
        <v>-56407477</v>
      </c>
    </row>
    <row r="21" spans="1:7" x14ac:dyDescent="0.25">
      <c r="A21" s="32" t="s">
        <v>43</v>
      </c>
      <c r="B21" s="50">
        <v>1256566560</v>
      </c>
      <c r="C21" s="50"/>
      <c r="D21" s="51">
        <v>1256566560</v>
      </c>
      <c r="E21" s="50">
        <v>1040075206</v>
      </c>
      <c r="F21" s="50">
        <v>1040075206</v>
      </c>
      <c r="G21" s="78">
        <f>+G8+G10+G11+G13+G16+G18+G20</f>
        <v>-216491353.79999998</v>
      </c>
    </row>
    <row r="22" spans="1:7" x14ac:dyDescent="0.25">
      <c r="E22" s="79" t="s">
        <v>44</v>
      </c>
      <c r="F22" s="79"/>
      <c r="G22" s="78"/>
    </row>
    <row r="24" spans="1:7" x14ac:dyDescent="0.25">
      <c r="A24" s="74" t="s">
        <v>46</v>
      </c>
      <c r="B24" s="77" t="s">
        <v>21</v>
      </c>
      <c r="C24" s="77"/>
      <c r="D24" s="77"/>
      <c r="E24" s="77"/>
      <c r="F24" s="77"/>
      <c r="G24" s="75" t="s">
        <v>27</v>
      </c>
    </row>
    <row r="25" spans="1:7" ht="30" x14ac:dyDescent="0.25">
      <c r="A25" s="75"/>
      <c r="B25" s="15" t="s">
        <v>22</v>
      </c>
      <c r="C25" s="31" t="s">
        <v>23</v>
      </c>
      <c r="D25" s="15" t="s">
        <v>24</v>
      </c>
      <c r="E25" s="15" t="s">
        <v>25</v>
      </c>
      <c r="F25" s="15" t="s">
        <v>26</v>
      </c>
      <c r="G25" s="75"/>
    </row>
    <row r="26" spans="1:7" x14ac:dyDescent="0.25">
      <c r="A26" s="76"/>
      <c r="B26" s="23">
        <v>1</v>
      </c>
      <c r="C26" s="3">
        <v>2</v>
      </c>
      <c r="D26" s="3" t="s">
        <v>28</v>
      </c>
      <c r="E26" s="3">
        <v>4</v>
      </c>
      <c r="F26" s="3">
        <v>5</v>
      </c>
      <c r="G26" s="3" t="s">
        <v>29</v>
      </c>
    </row>
    <row r="27" spans="1:7" x14ac:dyDescent="0.25">
      <c r="A27" s="34" t="s">
        <v>47</v>
      </c>
      <c r="B27" s="52">
        <f t="shared" ref="B27:G27" si="0">+B28+B29+B30+B32+B35+B37</f>
        <v>1200159083</v>
      </c>
      <c r="C27" s="52">
        <f t="shared" si="0"/>
        <v>-160083876.81999999</v>
      </c>
      <c r="D27" s="52">
        <f t="shared" si="0"/>
        <v>1040075206.1800001</v>
      </c>
      <c r="E27" s="52">
        <f t="shared" si="0"/>
        <v>1040075206.2</v>
      </c>
      <c r="F27" s="52">
        <f t="shared" si="0"/>
        <v>1040075206.2</v>
      </c>
      <c r="G27" s="52">
        <f t="shared" si="0"/>
        <v>-160083876.79999998</v>
      </c>
    </row>
    <row r="28" spans="1:7" x14ac:dyDescent="0.25">
      <c r="A28" s="29" t="s">
        <v>30</v>
      </c>
      <c r="B28" s="47">
        <v>225751755</v>
      </c>
      <c r="C28" s="47">
        <v>-17099631.039999999</v>
      </c>
      <c r="D28" s="43">
        <f>+B28+C28</f>
        <v>208652123.96000001</v>
      </c>
      <c r="E28" s="47">
        <v>208652123.96000001</v>
      </c>
      <c r="F28" s="47">
        <v>208652123.96000001</v>
      </c>
      <c r="G28" s="47">
        <f>+F28-B28</f>
        <v>-17099631.039999992</v>
      </c>
    </row>
    <row r="29" spans="1:7" x14ac:dyDescent="0.25">
      <c r="A29" s="29" t="s">
        <v>32</v>
      </c>
      <c r="B29" s="43">
        <v>3429581</v>
      </c>
      <c r="C29" s="43">
        <v>-3427269.66</v>
      </c>
      <c r="D29" s="43">
        <f>+B29+C29</f>
        <v>2311.339999999851</v>
      </c>
      <c r="E29" s="43">
        <v>2311.34</v>
      </c>
      <c r="F29" s="43">
        <v>2311.34</v>
      </c>
      <c r="G29" s="43">
        <f>+F29-B29</f>
        <v>-3427269.66</v>
      </c>
    </row>
    <row r="30" spans="1:7" x14ac:dyDescent="0.25">
      <c r="A30" s="29" t="s">
        <v>33</v>
      </c>
      <c r="B30" s="43">
        <v>49001816</v>
      </c>
      <c r="C30" s="43">
        <v>1996499.34</v>
      </c>
      <c r="D30" s="43">
        <f>+B30+C30</f>
        <v>50998315.340000004</v>
      </c>
      <c r="E30" s="43">
        <v>50998315.340000004</v>
      </c>
      <c r="F30" s="43">
        <v>50998315.340000004</v>
      </c>
      <c r="G30" s="43">
        <f>+F30-B30</f>
        <v>1996499.3400000036</v>
      </c>
    </row>
    <row r="31" spans="1:7" x14ac:dyDescent="0.25">
      <c r="A31" s="29" t="s">
        <v>34</v>
      </c>
      <c r="B31" s="43"/>
      <c r="C31" s="43"/>
      <c r="D31" s="43"/>
      <c r="E31" s="43"/>
      <c r="F31" s="43"/>
      <c r="G31" s="43"/>
    </row>
    <row r="32" spans="1:7" x14ac:dyDescent="0.25">
      <c r="A32" s="33" t="s">
        <v>35</v>
      </c>
      <c r="B32" s="43">
        <v>3351702</v>
      </c>
      <c r="C32" s="43">
        <v>9808703.8800000008</v>
      </c>
      <c r="D32" s="43">
        <f>+B32+C32</f>
        <v>13160405.880000001</v>
      </c>
      <c r="E32" s="43">
        <v>13160405.880000001</v>
      </c>
      <c r="F32" s="43">
        <v>13160405.880000001</v>
      </c>
      <c r="G32" s="43">
        <f>+F32-B32</f>
        <v>9808703.8800000008</v>
      </c>
    </row>
    <row r="33" spans="1:7" x14ac:dyDescent="0.25">
      <c r="A33" s="33" t="s">
        <v>36</v>
      </c>
      <c r="B33" s="43"/>
      <c r="C33" s="43"/>
      <c r="D33" s="43"/>
      <c r="E33" s="43"/>
      <c r="F33" s="43"/>
      <c r="G33" s="43"/>
    </row>
    <row r="34" spans="1:7" x14ac:dyDescent="0.25">
      <c r="A34" s="29" t="s">
        <v>37</v>
      </c>
      <c r="B34" s="43"/>
      <c r="C34" s="43"/>
      <c r="D34" s="43"/>
      <c r="E34" s="43"/>
      <c r="F34" s="43"/>
      <c r="G34" s="43"/>
    </row>
    <row r="35" spans="1:7" x14ac:dyDescent="0.25">
      <c r="A35" s="33" t="s">
        <v>35</v>
      </c>
      <c r="B35" s="43">
        <v>39707870</v>
      </c>
      <c r="C35" s="43">
        <v>-2557911.44</v>
      </c>
      <c r="D35" s="43">
        <f>+B35+C35</f>
        <v>37149958.560000002</v>
      </c>
      <c r="E35" s="43">
        <v>37149958.560000002</v>
      </c>
      <c r="F35" s="43">
        <v>37149958.560000002</v>
      </c>
      <c r="G35" s="43">
        <f>+F35-B35</f>
        <v>-2557911.4399999976</v>
      </c>
    </row>
    <row r="36" spans="1:7" x14ac:dyDescent="0.25">
      <c r="A36" s="33" t="s">
        <v>36</v>
      </c>
      <c r="B36" s="43"/>
      <c r="C36" s="43"/>
      <c r="D36" s="43"/>
      <c r="E36" s="43"/>
      <c r="F36" s="43"/>
      <c r="G36" s="43"/>
    </row>
    <row r="37" spans="1:7" x14ac:dyDescent="0.25">
      <c r="A37" s="29" t="s">
        <v>39</v>
      </c>
      <c r="B37" s="43">
        <f>364299459+514616900</f>
        <v>878916359</v>
      </c>
      <c r="C37" s="43">
        <v>-148804267.90000001</v>
      </c>
      <c r="D37" s="43">
        <f>+B37+C37</f>
        <v>730112091.10000002</v>
      </c>
      <c r="E37" s="43">
        <f>404698632.46+325413458.66</f>
        <v>730112091.12</v>
      </c>
      <c r="F37" s="43">
        <f>404698632.46+325413458.66</f>
        <v>730112091.12</v>
      </c>
      <c r="G37" s="43">
        <f>+F37-B37</f>
        <v>-148804267.88</v>
      </c>
    </row>
    <row r="38" spans="1:7" x14ac:dyDescent="0.25">
      <c r="A38" s="29" t="s">
        <v>40</v>
      </c>
      <c r="B38" s="43"/>
      <c r="C38" s="43"/>
      <c r="D38" s="43"/>
      <c r="E38" s="43"/>
      <c r="F38" s="43"/>
      <c r="G38" s="43"/>
    </row>
    <row r="39" spans="1:7" x14ac:dyDescent="0.25">
      <c r="A39" s="35" t="s">
        <v>41</v>
      </c>
      <c r="B39" s="45"/>
      <c r="C39" s="45"/>
      <c r="D39" s="45"/>
      <c r="E39" s="45"/>
      <c r="F39" s="45"/>
      <c r="G39" s="45"/>
    </row>
    <row r="40" spans="1:7" x14ac:dyDescent="0.25">
      <c r="A40" s="34" t="s">
        <v>48</v>
      </c>
      <c r="B40" s="52"/>
      <c r="C40" s="52"/>
      <c r="D40" s="52"/>
      <c r="E40" s="52"/>
      <c r="F40" s="52"/>
      <c r="G40" s="52"/>
    </row>
    <row r="41" spans="1:7" x14ac:dyDescent="0.25">
      <c r="A41" s="29" t="s">
        <v>31</v>
      </c>
      <c r="B41" s="43"/>
      <c r="C41" s="43"/>
      <c r="D41" s="43"/>
      <c r="E41" s="43"/>
      <c r="F41" s="43"/>
      <c r="G41" s="43"/>
    </row>
    <row r="42" spans="1:7" x14ac:dyDescent="0.25">
      <c r="A42" s="29" t="s">
        <v>38</v>
      </c>
      <c r="B42" s="43"/>
      <c r="C42" s="43"/>
      <c r="D42" s="43"/>
      <c r="E42" s="43"/>
      <c r="F42" s="43"/>
      <c r="G42" s="43"/>
    </row>
    <row r="43" spans="1:7" x14ac:dyDescent="0.25">
      <c r="A43" s="29" t="s">
        <v>40</v>
      </c>
      <c r="B43" s="43"/>
      <c r="C43" s="43"/>
      <c r="D43" s="43"/>
      <c r="E43" s="43"/>
      <c r="F43" s="43"/>
      <c r="G43" s="43"/>
    </row>
    <row r="44" spans="1:7" x14ac:dyDescent="0.25">
      <c r="A44" s="35" t="s">
        <v>41</v>
      </c>
      <c r="B44" s="45"/>
      <c r="C44" s="45"/>
      <c r="D44" s="45"/>
      <c r="E44" s="45"/>
      <c r="F44" s="45"/>
      <c r="G44" s="45"/>
    </row>
    <row r="45" spans="1:7" x14ac:dyDescent="0.25">
      <c r="A45" s="34" t="s">
        <v>49</v>
      </c>
      <c r="B45" s="52">
        <f>+B46</f>
        <v>56407477</v>
      </c>
      <c r="C45" s="52">
        <f t="shared" ref="C45:G45" si="1">+C46</f>
        <v>-56407477</v>
      </c>
      <c r="D45" s="52">
        <f t="shared" si="1"/>
        <v>0</v>
      </c>
      <c r="E45" s="52">
        <f t="shared" si="1"/>
        <v>0</v>
      </c>
      <c r="F45" s="52">
        <f t="shared" si="1"/>
        <v>0</v>
      </c>
      <c r="G45" s="52">
        <f t="shared" si="1"/>
        <v>-56407477</v>
      </c>
    </row>
    <row r="46" spans="1:7" x14ac:dyDescent="0.25">
      <c r="A46" s="30" t="s">
        <v>42</v>
      </c>
      <c r="B46" s="42">
        <v>56407477</v>
      </c>
      <c r="C46" s="42">
        <v>-56407477</v>
      </c>
      <c r="D46" s="43">
        <f>+B46+C46</f>
        <v>0</v>
      </c>
      <c r="E46" s="42">
        <v>0</v>
      </c>
      <c r="F46" s="42">
        <v>0</v>
      </c>
      <c r="G46" s="42">
        <f>+F46-B46</f>
        <v>-56407477</v>
      </c>
    </row>
    <row r="47" spans="1:7" x14ac:dyDescent="0.25">
      <c r="A47" s="32" t="s">
        <v>43</v>
      </c>
      <c r="B47" s="50">
        <f>+B45+B27</f>
        <v>1256566560</v>
      </c>
      <c r="C47" s="50">
        <f>+C45+C27</f>
        <v>-216491353.81999999</v>
      </c>
      <c r="D47" s="50">
        <f>+D45+D27</f>
        <v>1040075206.1800001</v>
      </c>
      <c r="E47" s="50">
        <f>+E45+E27</f>
        <v>1040075206.2</v>
      </c>
      <c r="F47" s="50">
        <f>+F45+F27</f>
        <v>1040075206.2</v>
      </c>
      <c r="G47" s="78">
        <f>+G27+G45</f>
        <v>-216491353.79999998</v>
      </c>
    </row>
    <row r="48" spans="1:7" x14ac:dyDescent="0.25">
      <c r="E48" s="79" t="s">
        <v>44</v>
      </c>
      <c r="F48" s="79"/>
      <c r="G48" s="78"/>
    </row>
  </sheetData>
  <sheetProtection algorithmName="SHA-512" hashValue="7yWO9a/mr7oCCdgE6l9ThlrZGw08+5KJc5z+SrikBx5BD55Z6pDXGGi+T4mE7K1/LQIFzMVKOIBkbqBLkbQZ3A==" saltValue="9pkWLC4QuKPG2OdpIanQNA==" spinCount="100000" sheet="1" objects="1" scenarios="1"/>
  <mergeCells count="14">
    <mergeCell ref="A1:G1"/>
    <mergeCell ref="G5:G6"/>
    <mergeCell ref="B5:F5"/>
    <mergeCell ref="E22:F22"/>
    <mergeCell ref="A2:G2"/>
    <mergeCell ref="A3:G3"/>
    <mergeCell ref="A4:G4"/>
    <mergeCell ref="A5:A7"/>
    <mergeCell ref="G21:G22"/>
    <mergeCell ref="A24:A26"/>
    <mergeCell ref="B24:F24"/>
    <mergeCell ref="G24:G25"/>
    <mergeCell ref="G47:G48"/>
    <mergeCell ref="E48:F4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topLeftCell="A76" workbookViewId="0">
      <selection activeCell="A96" sqref="A96"/>
    </sheetView>
  </sheetViews>
  <sheetFormatPr baseColWidth="10" defaultRowHeight="15" x14ac:dyDescent="0.25"/>
  <cols>
    <col min="1" max="1" width="49.42578125" customWidth="1"/>
    <col min="2" max="2" width="16" customWidth="1"/>
    <col min="3" max="3" width="17.42578125" customWidth="1"/>
    <col min="4" max="7" width="15.5703125" customWidth="1"/>
  </cols>
  <sheetData>
    <row r="1" spans="1:28" s="36" customFormat="1" ht="40.5" customHeight="1" thickBot="1" x14ac:dyDescent="0.3">
      <c r="A1" s="73" t="s">
        <v>142</v>
      </c>
      <c r="B1" s="62"/>
      <c r="C1" s="62"/>
      <c r="D1" s="62"/>
      <c r="E1" s="62"/>
      <c r="F1" s="62"/>
      <c r="G1" s="63"/>
      <c r="M1" s="37"/>
      <c r="V1" s="37"/>
      <c r="AB1" s="37"/>
    </row>
    <row r="2" spans="1:28" s="49" customFormat="1" x14ac:dyDescent="0.25">
      <c r="A2" s="64" t="s">
        <v>143</v>
      </c>
      <c r="B2" s="82"/>
      <c r="C2" s="82"/>
      <c r="D2" s="82"/>
      <c r="E2" s="82"/>
      <c r="F2" s="82"/>
      <c r="G2" s="83"/>
    </row>
    <row r="3" spans="1:28" s="49" customFormat="1" x14ac:dyDescent="0.25">
      <c r="A3" s="67" t="s">
        <v>56</v>
      </c>
      <c r="B3" s="68"/>
      <c r="C3" s="68"/>
      <c r="D3" s="68"/>
      <c r="E3" s="68"/>
      <c r="F3" s="68"/>
      <c r="G3" s="69"/>
    </row>
    <row r="4" spans="1:28" s="49" customFormat="1" x14ac:dyDescent="0.25">
      <c r="A4" s="67" t="s">
        <v>57</v>
      </c>
      <c r="B4" s="68"/>
      <c r="C4" s="68"/>
      <c r="D4" s="68"/>
      <c r="E4" s="68"/>
      <c r="F4" s="68"/>
      <c r="G4" s="69"/>
    </row>
    <row r="5" spans="1:28" s="49" customFormat="1" ht="15.75" thickBot="1" x14ac:dyDescent="0.3">
      <c r="A5" s="70" t="s">
        <v>144</v>
      </c>
      <c r="B5" s="71"/>
      <c r="C5" s="71"/>
      <c r="D5" s="71"/>
      <c r="E5" s="71"/>
      <c r="F5" s="71"/>
      <c r="G5" s="72"/>
    </row>
    <row r="6" spans="1:28" x14ac:dyDescent="0.25">
      <c r="A6" s="80" t="s">
        <v>58</v>
      </c>
      <c r="B6" s="81" t="s">
        <v>59</v>
      </c>
      <c r="C6" s="81"/>
      <c r="D6" s="81"/>
      <c r="E6" s="81"/>
      <c r="F6" s="81"/>
      <c r="G6" s="80" t="s">
        <v>136</v>
      </c>
    </row>
    <row r="7" spans="1:28" ht="30" x14ac:dyDescent="0.25">
      <c r="A7" s="75"/>
      <c r="B7" s="56" t="s">
        <v>60</v>
      </c>
      <c r="C7" s="58" t="s">
        <v>141</v>
      </c>
      <c r="D7" s="56" t="s">
        <v>24</v>
      </c>
      <c r="E7" s="56" t="s">
        <v>25</v>
      </c>
      <c r="F7" s="56" t="s">
        <v>61</v>
      </c>
      <c r="G7" s="75"/>
    </row>
    <row r="8" spans="1:28" x14ac:dyDescent="0.25">
      <c r="A8" s="76"/>
      <c r="B8" s="23">
        <v>1</v>
      </c>
      <c r="C8" s="3">
        <v>2</v>
      </c>
      <c r="D8" s="3" t="s">
        <v>62</v>
      </c>
      <c r="E8" s="3">
        <v>4</v>
      </c>
      <c r="F8" s="3">
        <v>5</v>
      </c>
      <c r="G8" s="3" t="s">
        <v>63</v>
      </c>
    </row>
    <row r="9" spans="1:28" x14ac:dyDescent="0.25">
      <c r="A9" s="25" t="s">
        <v>64</v>
      </c>
      <c r="B9" s="41">
        <f t="shared" ref="B9:C9" si="0">SUM(B10:B16)</f>
        <v>327414609.69</v>
      </c>
      <c r="C9" s="41">
        <f t="shared" si="0"/>
        <v>50287145.20000001</v>
      </c>
      <c r="D9" s="41">
        <f>SUM(D10:D16)</f>
        <v>377701754.89000005</v>
      </c>
      <c r="E9" s="41">
        <f t="shared" ref="E9:G9" si="1">SUM(E10:E16)</f>
        <v>361717204.40000004</v>
      </c>
      <c r="F9" s="41">
        <f t="shared" si="1"/>
        <v>361717204.40000004</v>
      </c>
      <c r="G9" s="41">
        <f t="shared" si="1"/>
        <v>15984550.490000019</v>
      </c>
    </row>
    <row r="10" spans="1:28" ht="30" x14ac:dyDescent="0.25">
      <c r="A10" s="18" t="s">
        <v>65</v>
      </c>
      <c r="B10" s="43">
        <v>244742884.91</v>
      </c>
      <c r="C10" s="43">
        <f>+D10-B10</f>
        <v>39684957.710000008</v>
      </c>
      <c r="D10" s="43">
        <v>284427842.62</v>
      </c>
      <c r="E10" s="43">
        <v>273592912.57999998</v>
      </c>
      <c r="F10" s="43">
        <v>273592912.57999998</v>
      </c>
      <c r="G10" s="43">
        <f>+D10-E10</f>
        <v>10834930.040000021</v>
      </c>
    </row>
    <row r="11" spans="1:28" ht="30" x14ac:dyDescent="0.25">
      <c r="A11" s="18" t="s">
        <v>66</v>
      </c>
      <c r="B11" s="43"/>
      <c r="C11" s="43">
        <f t="shared" ref="C11:C16" si="2">+D11-B11</f>
        <v>0</v>
      </c>
      <c r="D11" s="43"/>
      <c r="E11" s="43"/>
      <c r="F11" s="43"/>
      <c r="G11" s="43"/>
    </row>
    <row r="12" spans="1:28" x14ac:dyDescent="0.25">
      <c r="A12" s="18" t="s">
        <v>67</v>
      </c>
      <c r="B12" s="43">
        <v>43319396.189999998</v>
      </c>
      <c r="C12" s="43">
        <f t="shared" si="2"/>
        <v>9953645.0399999991</v>
      </c>
      <c r="D12" s="43">
        <v>53273041.229999997</v>
      </c>
      <c r="E12" s="43">
        <v>50780359.289999999</v>
      </c>
      <c r="F12" s="43">
        <v>50780359.289999999</v>
      </c>
      <c r="G12" s="43">
        <f>+D12-E12</f>
        <v>2492681.9399999976</v>
      </c>
    </row>
    <row r="13" spans="1:28" x14ac:dyDescent="0.25">
      <c r="A13" s="18" t="s">
        <v>68</v>
      </c>
      <c r="B13" s="43">
        <v>15134558.199999999</v>
      </c>
      <c r="C13" s="43">
        <f t="shared" si="2"/>
        <v>-3000000</v>
      </c>
      <c r="D13" s="43">
        <v>12134558.199999999</v>
      </c>
      <c r="E13" s="43">
        <v>9674633.6899999995</v>
      </c>
      <c r="F13" s="43">
        <v>9674633.6899999995</v>
      </c>
      <c r="G13" s="43">
        <f>+D13-E13</f>
        <v>2459924.5099999998</v>
      </c>
    </row>
    <row r="14" spans="1:28" x14ac:dyDescent="0.25">
      <c r="A14" s="18" t="s">
        <v>69</v>
      </c>
      <c r="B14" s="43">
        <v>23439770.390000001</v>
      </c>
      <c r="C14" s="43">
        <f t="shared" si="2"/>
        <v>3940127.8900000006</v>
      </c>
      <c r="D14" s="43">
        <v>27379898.280000001</v>
      </c>
      <c r="E14" s="43">
        <v>27182884.280000001</v>
      </c>
      <c r="F14" s="43">
        <v>27182884.280000001</v>
      </c>
      <c r="G14" s="43">
        <f>+D14-E14</f>
        <v>197014</v>
      </c>
    </row>
    <row r="15" spans="1:28" x14ac:dyDescent="0.25">
      <c r="A15" s="18" t="s">
        <v>70</v>
      </c>
      <c r="B15" s="43">
        <v>778000</v>
      </c>
      <c r="C15" s="43">
        <f t="shared" si="2"/>
        <v>-291585.44</v>
      </c>
      <c r="D15" s="43">
        <v>486414.56</v>
      </c>
      <c r="E15" s="43">
        <v>486414.56</v>
      </c>
      <c r="F15" s="43">
        <v>486414.56</v>
      </c>
      <c r="G15" s="43">
        <f>+D15-E15</f>
        <v>0</v>
      </c>
    </row>
    <row r="16" spans="1:28" x14ac:dyDescent="0.25">
      <c r="A16" s="26" t="s">
        <v>71</v>
      </c>
      <c r="B16" s="42"/>
      <c r="C16" s="42">
        <f t="shared" si="2"/>
        <v>0</v>
      </c>
      <c r="D16" s="42"/>
      <c r="E16" s="42"/>
      <c r="F16" s="42"/>
      <c r="G16" s="42"/>
    </row>
    <row r="17" spans="1:7" x14ac:dyDescent="0.25">
      <c r="A17" s="17" t="s">
        <v>72</v>
      </c>
      <c r="B17" s="44">
        <f t="shared" ref="B17:C17" si="3">SUM(B18:B26)</f>
        <v>145638694.36000001</v>
      </c>
      <c r="C17" s="44">
        <f t="shared" si="3"/>
        <v>-26143472.430000003</v>
      </c>
      <c r="D17" s="44">
        <f>SUM(D18:D26)</f>
        <v>119495221.93000001</v>
      </c>
      <c r="E17" s="44">
        <f t="shared" ref="E17:G17" si="4">SUM(E18:E26)</f>
        <v>117166514.39</v>
      </c>
      <c r="F17" s="44">
        <f t="shared" si="4"/>
        <v>76808099.789999992</v>
      </c>
      <c r="G17" s="44">
        <f t="shared" si="4"/>
        <v>2328707.54</v>
      </c>
    </row>
    <row r="18" spans="1:7" ht="30" x14ac:dyDescent="0.25">
      <c r="A18" s="18" t="s">
        <v>73</v>
      </c>
      <c r="B18" s="43">
        <v>9069359.6799999997</v>
      </c>
      <c r="C18" s="43">
        <f t="shared" ref="C18:C26" si="5">+D18-B18</f>
        <v>-3607153.5199999996</v>
      </c>
      <c r="D18" s="43">
        <v>5462206.1600000001</v>
      </c>
      <c r="E18" s="43">
        <v>5245937.41</v>
      </c>
      <c r="F18" s="43">
        <v>4694849.67</v>
      </c>
      <c r="G18" s="43">
        <f t="shared" ref="G18:G26" si="6">+D18-E18</f>
        <v>216268.75</v>
      </c>
    </row>
    <row r="19" spans="1:7" x14ac:dyDescent="0.25">
      <c r="A19" s="18" t="s">
        <v>74</v>
      </c>
      <c r="B19" s="43">
        <v>7687357.2300000004</v>
      </c>
      <c r="C19" s="43">
        <f t="shared" si="5"/>
        <v>-3202077.6000000006</v>
      </c>
      <c r="D19" s="43">
        <v>4485279.63</v>
      </c>
      <c r="E19" s="43">
        <v>4478542.5</v>
      </c>
      <c r="F19" s="43">
        <v>2798380.61</v>
      </c>
      <c r="G19" s="43">
        <f t="shared" si="6"/>
        <v>6737.1299999998882</v>
      </c>
    </row>
    <row r="20" spans="1:7" ht="30" x14ac:dyDescent="0.25">
      <c r="A20" s="18" t="s">
        <v>75</v>
      </c>
      <c r="B20" s="43">
        <v>10000</v>
      </c>
      <c r="C20" s="43">
        <f t="shared" si="5"/>
        <v>-5694.02</v>
      </c>
      <c r="D20" s="43">
        <v>4305.9799999999996</v>
      </c>
      <c r="E20" s="43">
        <v>4305.9799999999996</v>
      </c>
      <c r="F20" s="43">
        <v>4305.9799999999996</v>
      </c>
      <c r="G20" s="43">
        <f t="shared" si="6"/>
        <v>0</v>
      </c>
    </row>
    <row r="21" spans="1:7" ht="30" x14ac:dyDescent="0.25">
      <c r="A21" s="18" t="s">
        <v>76</v>
      </c>
      <c r="B21" s="43">
        <v>52437327.979999997</v>
      </c>
      <c r="C21" s="43">
        <f t="shared" si="5"/>
        <v>-3161728.9699999988</v>
      </c>
      <c r="D21" s="43">
        <v>49275599.009999998</v>
      </c>
      <c r="E21" s="43">
        <v>48707583.969999999</v>
      </c>
      <c r="F21" s="43">
        <v>25874883.969999999</v>
      </c>
      <c r="G21" s="43">
        <f t="shared" si="6"/>
        <v>568015.03999999911</v>
      </c>
    </row>
    <row r="22" spans="1:7" ht="30" x14ac:dyDescent="0.25">
      <c r="A22" s="18" t="s">
        <v>77</v>
      </c>
      <c r="B22" s="43">
        <v>14892049.59</v>
      </c>
      <c r="C22" s="43">
        <f t="shared" si="5"/>
        <v>-183372.83000000007</v>
      </c>
      <c r="D22" s="43">
        <v>14708676.76</v>
      </c>
      <c r="E22" s="43">
        <v>14708676.76</v>
      </c>
      <c r="F22" s="43">
        <v>6958088.8799999999</v>
      </c>
      <c r="G22" s="43">
        <f t="shared" si="6"/>
        <v>0</v>
      </c>
    </row>
    <row r="23" spans="1:7" x14ac:dyDescent="0.25">
      <c r="A23" s="18" t="s">
        <v>78</v>
      </c>
      <c r="B23" s="43">
        <v>36128306.200000003</v>
      </c>
      <c r="C23" s="43">
        <f t="shared" si="5"/>
        <v>-9223612.8600000031</v>
      </c>
      <c r="D23" s="43">
        <v>26904693.34</v>
      </c>
      <c r="E23" s="43">
        <v>25367006.719999999</v>
      </c>
      <c r="F23" s="43">
        <v>23919465.050000001</v>
      </c>
      <c r="G23" s="43">
        <f t="shared" si="6"/>
        <v>1537686.620000001</v>
      </c>
    </row>
    <row r="24" spans="1:7" ht="30" x14ac:dyDescent="0.25">
      <c r="A24" s="18" t="s">
        <v>79</v>
      </c>
      <c r="B24" s="43">
        <v>9969896.3399999999</v>
      </c>
      <c r="C24" s="43">
        <f t="shared" si="5"/>
        <v>-1960757.29</v>
      </c>
      <c r="D24" s="43">
        <v>8009139.0499999998</v>
      </c>
      <c r="E24" s="43">
        <v>8009139.0499999998</v>
      </c>
      <c r="F24" s="43">
        <v>6049978.4900000002</v>
      </c>
      <c r="G24" s="43">
        <f t="shared" si="6"/>
        <v>0</v>
      </c>
    </row>
    <row r="25" spans="1:7" x14ac:dyDescent="0.25">
      <c r="A25" s="18" t="s">
        <v>80</v>
      </c>
      <c r="B25" s="43"/>
      <c r="C25" s="43">
        <f t="shared" si="5"/>
        <v>0</v>
      </c>
      <c r="D25" s="43"/>
      <c r="E25" s="43"/>
      <c r="F25" s="43"/>
      <c r="G25" s="43">
        <f t="shared" si="6"/>
        <v>0</v>
      </c>
    </row>
    <row r="26" spans="1:7" x14ac:dyDescent="0.25">
      <c r="A26" s="19" t="s">
        <v>81</v>
      </c>
      <c r="B26" s="45">
        <v>15444397.34</v>
      </c>
      <c r="C26" s="45">
        <f t="shared" si="5"/>
        <v>-4799075.34</v>
      </c>
      <c r="D26" s="45">
        <v>10645322</v>
      </c>
      <c r="E26" s="45">
        <v>10645322</v>
      </c>
      <c r="F26" s="45">
        <v>6508147.1399999997</v>
      </c>
      <c r="G26" s="45">
        <f t="shared" si="6"/>
        <v>0</v>
      </c>
    </row>
    <row r="27" spans="1:7" x14ac:dyDescent="0.25">
      <c r="A27" s="25" t="s">
        <v>82</v>
      </c>
      <c r="B27" s="41">
        <f t="shared" ref="B27:C27" si="7">SUM(B28:B36)</f>
        <v>439880403.37999994</v>
      </c>
      <c r="C27" s="41">
        <f t="shared" si="7"/>
        <v>-1715041.4999999963</v>
      </c>
      <c r="D27" s="41">
        <f>SUM(D28:D36)</f>
        <v>438165361.88</v>
      </c>
      <c r="E27" s="41">
        <f t="shared" ref="E27:G27" si="8">SUM(E28:E36)</f>
        <v>409364579.29000002</v>
      </c>
      <c r="F27" s="41">
        <f t="shared" si="8"/>
        <v>332646750.60000002</v>
      </c>
      <c r="G27" s="41">
        <f t="shared" si="8"/>
        <v>28800782.589999985</v>
      </c>
    </row>
    <row r="28" spans="1:7" x14ac:dyDescent="0.25">
      <c r="A28" s="18" t="s">
        <v>83</v>
      </c>
      <c r="B28" s="43">
        <v>95692770.810000002</v>
      </c>
      <c r="C28" s="43">
        <f t="shared" ref="C28:C36" si="9">+D28-B28</f>
        <v>-3514640.1700000018</v>
      </c>
      <c r="D28" s="43">
        <v>92178130.640000001</v>
      </c>
      <c r="E28" s="43">
        <v>87477171.5</v>
      </c>
      <c r="F28" s="43">
        <f>+E28</f>
        <v>87477171.5</v>
      </c>
      <c r="G28" s="43">
        <f t="shared" ref="G28:G36" si="10">+D28-E28</f>
        <v>4700959.1400000006</v>
      </c>
    </row>
    <row r="29" spans="1:7" x14ac:dyDescent="0.25">
      <c r="A29" s="18" t="s">
        <v>84</v>
      </c>
      <c r="B29" s="43">
        <v>41475066.079999998</v>
      </c>
      <c r="C29" s="43">
        <f t="shared" si="9"/>
        <v>-3871569.7599999979</v>
      </c>
      <c r="D29" s="43">
        <v>37603496.32</v>
      </c>
      <c r="E29" s="43">
        <v>36469644.740000002</v>
      </c>
      <c r="F29" s="43">
        <f>+E29</f>
        <v>36469644.740000002</v>
      </c>
      <c r="G29" s="43">
        <f t="shared" si="10"/>
        <v>1133851.5799999982</v>
      </c>
    </row>
    <row r="30" spans="1:7" ht="30" x14ac:dyDescent="0.25">
      <c r="A30" s="18" t="s">
        <v>85</v>
      </c>
      <c r="B30" s="43">
        <v>82154514.099999994</v>
      </c>
      <c r="C30" s="43">
        <f t="shared" si="9"/>
        <v>-4263624.4199999869</v>
      </c>
      <c r="D30" s="43">
        <v>77890889.680000007</v>
      </c>
      <c r="E30" s="43">
        <v>60354034.990000002</v>
      </c>
      <c r="F30" s="43">
        <v>42268176.840000004</v>
      </c>
      <c r="G30" s="43">
        <f t="shared" si="10"/>
        <v>17536854.690000005</v>
      </c>
    </row>
    <row r="31" spans="1:7" x14ac:dyDescent="0.25">
      <c r="A31" s="18" t="s">
        <v>86</v>
      </c>
      <c r="B31" s="43">
        <v>11437614.890000001</v>
      </c>
      <c r="C31" s="43">
        <f t="shared" si="9"/>
        <v>3532178.2899999991</v>
      </c>
      <c r="D31" s="43">
        <v>14969793.18</v>
      </c>
      <c r="E31" s="43">
        <v>11966889.76</v>
      </c>
      <c r="F31" s="43">
        <f>+E31</f>
        <v>11966889.76</v>
      </c>
      <c r="G31" s="43">
        <f t="shared" si="10"/>
        <v>3002903.42</v>
      </c>
    </row>
    <row r="32" spans="1:7" ht="30" x14ac:dyDescent="0.25">
      <c r="A32" s="18" t="s">
        <v>87</v>
      </c>
      <c r="B32" s="43">
        <v>137853808.28999999</v>
      </c>
      <c r="C32" s="43">
        <f t="shared" si="9"/>
        <v>1819210.6299999952</v>
      </c>
      <c r="D32" s="43">
        <v>139673018.91999999</v>
      </c>
      <c r="E32" s="43">
        <v>138032898.46000001</v>
      </c>
      <c r="F32" s="43">
        <v>94354699.920000002</v>
      </c>
      <c r="G32" s="43">
        <f t="shared" si="10"/>
        <v>1640120.4599999785</v>
      </c>
    </row>
    <row r="33" spans="1:7" x14ac:dyDescent="0.25">
      <c r="A33" s="18" t="s">
        <v>88</v>
      </c>
      <c r="B33" s="43">
        <v>11801227.32</v>
      </c>
      <c r="C33" s="43">
        <f t="shared" si="9"/>
        <v>1393532.0700000003</v>
      </c>
      <c r="D33" s="43">
        <v>13194759.390000001</v>
      </c>
      <c r="E33" s="43">
        <v>13131759.390000001</v>
      </c>
      <c r="F33" s="43">
        <v>11085972.34</v>
      </c>
      <c r="G33" s="43">
        <f t="shared" si="10"/>
        <v>63000</v>
      </c>
    </row>
    <row r="34" spans="1:7" x14ac:dyDescent="0.25">
      <c r="A34" s="18" t="s">
        <v>89</v>
      </c>
      <c r="B34" s="43">
        <v>988108.53</v>
      </c>
      <c r="C34" s="43">
        <f t="shared" si="9"/>
        <v>-236172.71000000008</v>
      </c>
      <c r="D34" s="43">
        <v>751935.82</v>
      </c>
      <c r="E34" s="43">
        <v>751935.82</v>
      </c>
      <c r="F34" s="43">
        <v>689037.05</v>
      </c>
      <c r="G34" s="43">
        <f t="shared" si="10"/>
        <v>0</v>
      </c>
    </row>
    <row r="35" spans="1:7" x14ac:dyDescent="0.25">
      <c r="A35" s="18" t="s">
        <v>90</v>
      </c>
      <c r="B35" s="43">
        <v>37109403.170000002</v>
      </c>
      <c r="C35" s="43">
        <f t="shared" si="9"/>
        <v>-3812744.8200000003</v>
      </c>
      <c r="D35" s="43">
        <v>33296658.350000001</v>
      </c>
      <c r="E35" s="43">
        <v>32978291.719999999</v>
      </c>
      <c r="F35" s="43">
        <v>21936654.16</v>
      </c>
      <c r="G35" s="43">
        <f t="shared" si="10"/>
        <v>318366.63000000268</v>
      </c>
    </row>
    <row r="36" spans="1:7" x14ac:dyDescent="0.25">
      <c r="A36" s="26" t="s">
        <v>91</v>
      </c>
      <c r="B36" s="42">
        <v>21367890.190000001</v>
      </c>
      <c r="C36" s="42">
        <f t="shared" si="9"/>
        <v>7238789.3899999969</v>
      </c>
      <c r="D36" s="42">
        <v>28606679.579999998</v>
      </c>
      <c r="E36" s="42">
        <v>28201952.91</v>
      </c>
      <c r="F36" s="42">
        <v>26398504.289999999</v>
      </c>
      <c r="G36" s="42">
        <f t="shared" si="10"/>
        <v>404726.66999999806</v>
      </c>
    </row>
    <row r="37" spans="1:7" ht="30" x14ac:dyDescent="0.25">
      <c r="A37" s="20" t="s">
        <v>92</v>
      </c>
      <c r="B37" s="44">
        <f t="shared" ref="B37:C37" si="11">SUM(B38:B46)</f>
        <v>7800687.8399999999</v>
      </c>
      <c r="C37" s="44">
        <f t="shared" si="11"/>
        <v>-2784827.45</v>
      </c>
      <c r="D37" s="44">
        <f>SUM(D38:D46)</f>
        <v>5015860.3899999997</v>
      </c>
      <c r="E37" s="44">
        <f t="shared" ref="E37:G37" si="12">SUM(E38:E46)</f>
        <v>5015860.3899999997</v>
      </c>
      <c r="F37" s="44">
        <f t="shared" si="12"/>
        <v>3540549.2</v>
      </c>
      <c r="G37" s="44">
        <f t="shared" si="12"/>
        <v>0</v>
      </c>
    </row>
    <row r="38" spans="1:7" ht="30" x14ac:dyDescent="0.25">
      <c r="A38" s="18" t="s">
        <v>93</v>
      </c>
      <c r="B38" s="43"/>
      <c r="C38" s="43">
        <f t="shared" ref="C38:C46" si="13">+D38-B38</f>
        <v>0</v>
      </c>
      <c r="D38" s="43"/>
      <c r="E38" s="43">
        <v>0</v>
      </c>
      <c r="F38" s="43"/>
      <c r="G38" s="43"/>
    </row>
    <row r="39" spans="1:7" x14ac:dyDescent="0.25">
      <c r="A39" s="18" t="s">
        <v>94</v>
      </c>
      <c r="B39" s="43"/>
      <c r="C39" s="43">
        <f t="shared" si="13"/>
        <v>0</v>
      </c>
      <c r="D39" s="43"/>
      <c r="E39" s="43">
        <v>0</v>
      </c>
      <c r="F39" s="43"/>
      <c r="G39" s="43"/>
    </row>
    <row r="40" spans="1:7" x14ac:dyDescent="0.25">
      <c r="A40" s="18" t="s">
        <v>95</v>
      </c>
      <c r="B40" s="43"/>
      <c r="C40" s="43">
        <f t="shared" si="13"/>
        <v>0</v>
      </c>
      <c r="D40" s="43"/>
      <c r="E40" s="43">
        <v>0</v>
      </c>
      <c r="F40" s="43"/>
      <c r="G40" s="43"/>
    </row>
    <row r="41" spans="1:7" x14ac:dyDescent="0.25">
      <c r="A41" s="18" t="s">
        <v>96</v>
      </c>
      <c r="B41" s="43">
        <v>7800687.8399999999</v>
      </c>
      <c r="C41" s="43">
        <f t="shared" si="13"/>
        <v>-2784827.45</v>
      </c>
      <c r="D41" s="43">
        <v>5015860.3899999997</v>
      </c>
      <c r="E41" s="43">
        <v>5015860.3899999997</v>
      </c>
      <c r="F41" s="43">
        <v>3540549.2</v>
      </c>
      <c r="G41" s="43">
        <f>+D41-E41</f>
        <v>0</v>
      </c>
    </row>
    <row r="42" spans="1:7" x14ac:dyDescent="0.25">
      <c r="A42" s="18" t="s">
        <v>97</v>
      </c>
      <c r="B42" s="43"/>
      <c r="C42" s="43">
        <f t="shared" si="13"/>
        <v>0</v>
      </c>
      <c r="D42" s="43"/>
      <c r="E42" s="43"/>
      <c r="F42" s="43"/>
      <c r="G42" s="43"/>
    </row>
    <row r="43" spans="1:7" ht="30" x14ac:dyDescent="0.25">
      <c r="A43" s="18" t="s">
        <v>98</v>
      </c>
      <c r="B43" s="43"/>
      <c r="C43" s="43">
        <f t="shared" si="13"/>
        <v>0</v>
      </c>
      <c r="D43" s="43"/>
      <c r="E43" s="43"/>
      <c r="F43" s="43"/>
      <c r="G43" s="43"/>
    </row>
    <row r="44" spans="1:7" x14ac:dyDescent="0.25">
      <c r="A44" s="18" t="s">
        <v>99</v>
      </c>
      <c r="B44" s="43"/>
      <c r="C44" s="43">
        <f t="shared" si="13"/>
        <v>0</v>
      </c>
      <c r="D44" s="43"/>
      <c r="E44" s="43"/>
      <c r="F44" s="43"/>
      <c r="G44" s="43"/>
    </row>
    <row r="45" spans="1:7" x14ac:dyDescent="0.25">
      <c r="A45" s="18" t="s">
        <v>100</v>
      </c>
      <c r="B45" s="43"/>
      <c r="C45" s="43">
        <f t="shared" si="13"/>
        <v>0</v>
      </c>
      <c r="D45" s="43"/>
      <c r="E45" s="43"/>
      <c r="F45" s="43"/>
      <c r="G45" s="43"/>
    </row>
    <row r="46" spans="1:7" x14ac:dyDescent="0.25">
      <c r="A46" s="19" t="s">
        <v>101</v>
      </c>
      <c r="B46" s="45"/>
      <c r="C46" s="45">
        <f t="shared" si="13"/>
        <v>0</v>
      </c>
      <c r="D46" s="45"/>
      <c r="E46" s="45"/>
      <c r="F46" s="45"/>
      <c r="G46" s="45"/>
    </row>
    <row r="47" spans="1:7" x14ac:dyDescent="0.25">
      <c r="A47" s="25" t="s">
        <v>102</v>
      </c>
      <c r="B47" s="41">
        <f t="shared" ref="B47:C47" si="14">SUM(B48:B56)</f>
        <v>20223351.050000001</v>
      </c>
      <c r="C47" s="41">
        <f t="shared" si="14"/>
        <v>-699915.10000000056</v>
      </c>
      <c r="D47" s="41">
        <f>SUM(D48:D56)</f>
        <v>19523435.950000003</v>
      </c>
      <c r="E47" s="41">
        <f t="shared" ref="E47:G47" si="15">SUM(E48:E56)</f>
        <v>19517339.180000003</v>
      </c>
      <c r="F47" s="41">
        <f t="shared" si="15"/>
        <v>13744149.24</v>
      </c>
      <c r="G47" s="41">
        <f t="shared" si="15"/>
        <v>6096.7700000000186</v>
      </c>
    </row>
    <row r="48" spans="1:7" x14ac:dyDescent="0.25">
      <c r="A48" s="21" t="s">
        <v>103</v>
      </c>
      <c r="B48" s="43">
        <v>8593901.2300000004</v>
      </c>
      <c r="C48" s="43">
        <f t="shared" ref="C48:C56" si="16">+D48-B48</f>
        <v>-465387.03000000026</v>
      </c>
      <c r="D48" s="43">
        <v>8128514.2000000002</v>
      </c>
      <c r="E48" s="43">
        <v>8128514.2000000002</v>
      </c>
      <c r="F48" s="43">
        <v>4628003.57</v>
      </c>
      <c r="G48" s="43">
        <f t="shared" ref="G48:G53" si="17">+D48-E48</f>
        <v>0</v>
      </c>
    </row>
    <row r="49" spans="1:7" x14ac:dyDescent="0.25">
      <c r="A49" s="21" t="s">
        <v>104</v>
      </c>
      <c r="B49" s="43">
        <v>3472013.43</v>
      </c>
      <c r="C49" s="43">
        <f t="shared" si="16"/>
        <v>919.62999999988824</v>
      </c>
      <c r="D49" s="43">
        <v>3472933.06</v>
      </c>
      <c r="E49" s="43">
        <v>3466836.29</v>
      </c>
      <c r="F49" s="43">
        <v>2372034.4</v>
      </c>
      <c r="G49" s="43">
        <f t="shared" si="17"/>
        <v>6096.7700000000186</v>
      </c>
    </row>
    <row r="50" spans="1:7" x14ac:dyDescent="0.25">
      <c r="A50" s="21" t="s">
        <v>105</v>
      </c>
      <c r="B50" s="43">
        <v>160387</v>
      </c>
      <c r="C50" s="43">
        <f t="shared" si="16"/>
        <v>-68133.990000000005</v>
      </c>
      <c r="D50" s="43">
        <v>92253.01</v>
      </c>
      <c r="E50" s="43">
        <v>92253.01</v>
      </c>
      <c r="F50" s="43">
        <v>66733.009999999995</v>
      </c>
      <c r="G50" s="43">
        <f t="shared" si="17"/>
        <v>0</v>
      </c>
    </row>
    <row r="51" spans="1:7" x14ac:dyDescent="0.25">
      <c r="A51" s="21" t="s">
        <v>106</v>
      </c>
      <c r="B51" s="43">
        <v>5096745</v>
      </c>
      <c r="C51" s="43">
        <f t="shared" si="16"/>
        <v>37051.049999999814</v>
      </c>
      <c r="D51" s="43">
        <v>5133796.05</v>
      </c>
      <c r="E51" s="43">
        <v>5133796.05</v>
      </c>
      <c r="F51" s="43">
        <v>4506237.26</v>
      </c>
      <c r="G51" s="43">
        <f t="shared" si="17"/>
        <v>0</v>
      </c>
    </row>
    <row r="52" spans="1:7" x14ac:dyDescent="0.25">
      <c r="A52" s="21" t="s">
        <v>107</v>
      </c>
      <c r="B52" s="43">
        <v>687456.6</v>
      </c>
      <c r="C52" s="43">
        <f t="shared" si="16"/>
        <v>81432</v>
      </c>
      <c r="D52" s="43">
        <v>768888.6</v>
      </c>
      <c r="E52" s="43">
        <v>768888.6</v>
      </c>
      <c r="F52" s="43">
        <v>768888.6</v>
      </c>
      <c r="G52" s="43">
        <f t="shared" si="17"/>
        <v>0</v>
      </c>
    </row>
    <row r="53" spans="1:7" x14ac:dyDescent="0.25">
      <c r="A53" s="21" t="s">
        <v>108</v>
      </c>
      <c r="B53" s="43">
        <v>2212847.79</v>
      </c>
      <c r="C53" s="43">
        <f t="shared" si="16"/>
        <v>-285796.76</v>
      </c>
      <c r="D53" s="43">
        <v>1927051.03</v>
      </c>
      <c r="E53" s="43">
        <v>1927051.03</v>
      </c>
      <c r="F53" s="43">
        <v>1402252.4</v>
      </c>
      <c r="G53" s="43">
        <f t="shared" si="17"/>
        <v>0</v>
      </c>
    </row>
    <row r="54" spans="1:7" x14ac:dyDescent="0.25">
      <c r="A54" s="21" t="s">
        <v>109</v>
      </c>
      <c r="B54" s="43"/>
      <c r="C54" s="43">
        <f t="shared" si="16"/>
        <v>0</v>
      </c>
      <c r="D54" s="43"/>
      <c r="E54" s="43">
        <v>0</v>
      </c>
      <c r="F54" s="43"/>
      <c r="G54" s="43"/>
    </row>
    <row r="55" spans="1:7" x14ac:dyDescent="0.25">
      <c r="A55" s="21" t="s">
        <v>110</v>
      </c>
      <c r="B55" s="43"/>
      <c r="C55" s="43">
        <f t="shared" si="16"/>
        <v>0</v>
      </c>
      <c r="D55" s="43"/>
      <c r="E55" s="43">
        <v>0</v>
      </c>
      <c r="F55" s="43"/>
      <c r="G55" s="43"/>
    </row>
    <row r="56" spans="1:7" x14ac:dyDescent="0.25">
      <c r="A56" s="27" t="s">
        <v>111</v>
      </c>
      <c r="B56" s="42"/>
      <c r="C56" s="42">
        <f t="shared" si="16"/>
        <v>0</v>
      </c>
      <c r="D56" s="42"/>
      <c r="E56" s="42">
        <v>0</v>
      </c>
      <c r="F56" s="42"/>
      <c r="G56" s="42"/>
    </row>
    <row r="57" spans="1:7" x14ac:dyDescent="0.25">
      <c r="A57" s="17" t="s">
        <v>112</v>
      </c>
      <c r="B57" s="44">
        <f t="shared" ref="B57:C57" si="18">SUM(B58:B60)</f>
        <v>108652963.95999999</v>
      </c>
      <c r="C57" s="44">
        <f t="shared" si="18"/>
        <v>-22545675.640000001</v>
      </c>
      <c r="D57" s="44">
        <f>SUM(D58:D60)</f>
        <v>86107288.319999993</v>
      </c>
      <c r="E57" s="44">
        <f t="shared" ref="E57:G57" si="19">SUM(E58:E60)</f>
        <v>48171420.850000001</v>
      </c>
      <c r="F57" s="44">
        <f t="shared" si="19"/>
        <v>36459943.270000003</v>
      </c>
      <c r="G57" s="44">
        <f t="shared" si="19"/>
        <v>37935867.469999991</v>
      </c>
    </row>
    <row r="58" spans="1:7" x14ac:dyDescent="0.25">
      <c r="A58" s="21" t="s">
        <v>113</v>
      </c>
      <c r="B58" s="43">
        <v>108652963.95999999</v>
      </c>
      <c r="C58" s="43">
        <f t="shared" ref="C58:C60" si="20">+D58-B58</f>
        <v>-22545675.640000001</v>
      </c>
      <c r="D58" s="43">
        <v>86107288.319999993</v>
      </c>
      <c r="E58" s="43">
        <v>48171420.850000001</v>
      </c>
      <c r="F58" s="43">
        <v>36459943.270000003</v>
      </c>
      <c r="G58" s="43">
        <f>+D58-E58</f>
        <v>37935867.469999991</v>
      </c>
    </row>
    <row r="59" spans="1:7" x14ac:dyDescent="0.25">
      <c r="A59" s="21" t="s">
        <v>114</v>
      </c>
      <c r="B59" s="43"/>
      <c r="C59" s="43">
        <f t="shared" si="20"/>
        <v>0</v>
      </c>
      <c r="D59" s="43"/>
      <c r="E59" s="43"/>
      <c r="F59" s="43"/>
      <c r="G59" s="43"/>
    </row>
    <row r="60" spans="1:7" x14ac:dyDescent="0.25">
      <c r="A60" s="22" t="s">
        <v>115</v>
      </c>
      <c r="B60" s="45"/>
      <c r="C60" s="45">
        <f t="shared" si="20"/>
        <v>0</v>
      </c>
      <c r="D60" s="45"/>
      <c r="E60" s="45"/>
      <c r="F60" s="45"/>
      <c r="G60" s="45"/>
    </row>
    <row r="61" spans="1:7" x14ac:dyDescent="0.25">
      <c r="A61" s="25" t="s">
        <v>116</v>
      </c>
      <c r="B61" s="41">
        <f t="shared" ref="B61:C61" si="21">SUM(B62:B68)</f>
        <v>0</v>
      </c>
      <c r="C61" s="41">
        <f t="shared" si="21"/>
        <v>0</v>
      </c>
      <c r="D61" s="41">
        <f>SUM(D62:D68)</f>
        <v>0</v>
      </c>
      <c r="E61" s="41">
        <f t="shared" ref="E61:G61" si="22">SUM(E62:E68)</f>
        <v>0</v>
      </c>
      <c r="F61" s="41">
        <f t="shared" si="22"/>
        <v>0</v>
      </c>
      <c r="G61" s="41">
        <f t="shared" si="22"/>
        <v>0</v>
      </c>
    </row>
    <row r="62" spans="1:7" ht="30" x14ac:dyDescent="0.25">
      <c r="A62" s="18" t="s">
        <v>117</v>
      </c>
      <c r="B62" s="43"/>
      <c r="C62" s="43">
        <f t="shared" ref="C62:C68" si="23">+D62-B62</f>
        <v>0</v>
      </c>
      <c r="D62" s="43"/>
      <c r="E62" s="43"/>
      <c r="F62" s="43"/>
      <c r="G62" s="43"/>
    </row>
    <row r="63" spans="1:7" x14ac:dyDescent="0.25">
      <c r="A63" s="18" t="s">
        <v>118</v>
      </c>
      <c r="B63" s="43"/>
      <c r="C63" s="43">
        <f t="shared" si="23"/>
        <v>0</v>
      </c>
      <c r="D63" s="43"/>
      <c r="E63" s="43"/>
      <c r="F63" s="43"/>
      <c r="G63" s="43"/>
    </row>
    <row r="64" spans="1:7" x14ac:dyDescent="0.25">
      <c r="A64" s="18" t="s">
        <v>119</v>
      </c>
      <c r="B64" s="43"/>
      <c r="C64" s="43">
        <f t="shared" si="23"/>
        <v>0</v>
      </c>
      <c r="D64" s="43"/>
      <c r="E64" s="43"/>
      <c r="F64" s="43"/>
      <c r="G64" s="43"/>
    </row>
    <row r="65" spans="1:7" x14ac:dyDescent="0.25">
      <c r="A65" s="18" t="s">
        <v>120</v>
      </c>
      <c r="B65" s="43"/>
      <c r="C65" s="43">
        <f t="shared" si="23"/>
        <v>0</v>
      </c>
      <c r="D65" s="43"/>
      <c r="E65" s="43"/>
      <c r="F65" s="43"/>
      <c r="G65" s="43"/>
    </row>
    <row r="66" spans="1:7" ht="30" x14ac:dyDescent="0.25">
      <c r="A66" s="18" t="s">
        <v>121</v>
      </c>
      <c r="B66" s="43"/>
      <c r="C66" s="43">
        <f t="shared" si="23"/>
        <v>0</v>
      </c>
      <c r="D66" s="43"/>
      <c r="E66" s="43"/>
      <c r="F66" s="43"/>
      <c r="G66" s="43"/>
    </row>
    <row r="67" spans="1:7" x14ac:dyDescent="0.25">
      <c r="A67" s="18" t="s">
        <v>122</v>
      </c>
      <c r="B67" s="43"/>
      <c r="C67" s="43">
        <f t="shared" si="23"/>
        <v>0</v>
      </c>
      <c r="D67" s="43"/>
      <c r="E67" s="43"/>
      <c r="F67" s="43"/>
      <c r="G67" s="43"/>
    </row>
    <row r="68" spans="1:7" ht="30" x14ac:dyDescent="0.25">
      <c r="A68" s="26" t="s">
        <v>123</v>
      </c>
      <c r="B68" s="42"/>
      <c r="C68" s="42">
        <f t="shared" si="23"/>
        <v>0</v>
      </c>
      <c r="D68" s="42"/>
      <c r="E68" s="42"/>
      <c r="F68" s="42"/>
      <c r="G68" s="42"/>
    </row>
    <row r="69" spans="1:7" x14ac:dyDescent="0.25">
      <c r="A69" s="17" t="s">
        <v>39</v>
      </c>
      <c r="B69" s="44">
        <f t="shared" ref="B69:C69" si="24">SUM(B70:B72)</f>
        <v>61579219.259999998</v>
      </c>
      <c r="C69" s="44">
        <f t="shared" si="24"/>
        <v>2675810.3999999985</v>
      </c>
      <c r="D69" s="44">
        <f>SUM(D70:D72)</f>
        <v>64255029.659999996</v>
      </c>
      <c r="E69" s="44">
        <f t="shared" ref="E69:G69" si="25">SUM(E70:E72)</f>
        <v>18140965.34</v>
      </c>
      <c r="F69" s="44">
        <f t="shared" si="25"/>
        <v>18140965.34</v>
      </c>
      <c r="G69" s="44">
        <f t="shared" si="25"/>
        <v>46114064.319999993</v>
      </c>
    </row>
    <row r="70" spans="1:7" x14ac:dyDescent="0.25">
      <c r="A70" s="21" t="s">
        <v>124</v>
      </c>
      <c r="B70" s="43">
        <v>19780000</v>
      </c>
      <c r="C70" s="43">
        <f t="shared" ref="C70:C72" si="26">+D70-B70</f>
        <v>0</v>
      </c>
      <c r="D70" s="43">
        <v>19780000</v>
      </c>
      <c r="E70" s="43">
        <v>5924789.4800000004</v>
      </c>
      <c r="F70" s="43">
        <v>5924789.4800000004</v>
      </c>
      <c r="G70" s="43">
        <f>+D70-E70</f>
        <v>13855210.52</v>
      </c>
    </row>
    <row r="71" spans="1:7" x14ac:dyDescent="0.25">
      <c r="A71" s="21" t="s">
        <v>125</v>
      </c>
      <c r="B71" s="43">
        <v>41799219.259999998</v>
      </c>
      <c r="C71" s="43">
        <f t="shared" si="26"/>
        <v>2675810.3999999985</v>
      </c>
      <c r="D71" s="43">
        <v>44475029.659999996</v>
      </c>
      <c r="E71" s="43">
        <v>12216175.859999999</v>
      </c>
      <c r="F71" s="43">
        <v>12216175.859999999</v>
      </c>
      <c r="G71" s="43">
        <f>+D71-E71</f>
        <v>32258853.799999997</v>
      </c>
    </row>
    <row r="72" spans="1:7" x14ac:dyDescent="0.25">
      <c r="A72" s="22" t="s">
        <v>126</v>
      </c>
      <c r="B72" s="45"/>
      <c r="C72" s="45">
        <f t="shared" si="26"/>
        <v>0</v>
      </c>
      <c r="D72" s="45"/>
      <c r="E72" s="45"/>
      <c r="F72" s="45"/>
      <c r="G72" s="45">
        <f>+D72-E72</f>
        <v>0</v>
      </c>
    </row>
    <row r="73" spans="1:7" x14ac:dyDescent="0.25">
      <c r="A73" s="25" t="s">
        <v>127</v>
      </c>
      <c r="B73" s="41">
        <f t="shared" ref="B73:C73" si="27">SUM(B74:B80)</f>
        <v>145376630.46000001</v>
      </c>
      <c r="C73" s="41">
        <f t="shared" si="27"/>
        <v>925976.520000007</v>
      </c>
      <c r="D73" s="41">
        <f>SUM(D74:D80)</f>
        <v>146302606.98000002</v>
      </c>
      <c r="E73" s="41">
        <f t="shared" ref="E73:G73" si="28">SUM(E74:E80)</f>
        <v>138648298.16</v>
      </c>
      <c r="F73" s="41">
        <f t="shared" si="28"/>
        <v>121201373.63</v>
      </c>
      <c r="G73" s="41">
        <f t="shared" si="28"/>
        <v>7654308.820000004</v>
      </c>
    </row>
    <row r="74" spans="1:7" x14ac:dyDescent="0.25">
      <c r="A74" s="18" t="s">
        <v>128</v>
      </c>
      <c r="B74" s="43">
        <v>25550175.800000001</v>
      </c>
      <c r="C74" s="43">
        <f t="shared" ref="C74:C75" si="29">+D74-B74</f>
        <v>329239.3599999994</v>
      </c>
      <c r="D74" s="43">
        <v>25879415.16</v>
      </c>
      <c r="E74" s="43">
        <v>25550175.800000001</v>
      </c>
      <c r="F74" s="43">
        <v>25550175.800000001</v>
      </c>
      <c r="G74" s="43">
        <f>+D74-E74</f>
        <v>329239.3599999994</v>
      </c>
    </row>
    <row r="75" spans="1:7" x14ac:dyDescent="0.25">
      <c r="A75" s="18" t="s">
        <v>129</v>
      </c>
      <c r="B75" s="43">
        <v>16846810.129999999</v>
      </c>
      <c r="C75" s="43">
        <f t="shared" si="29"/>
        <v>246035.29000000283</v>
      </c>
      <c r="D75" s="43">
        <v>17092845.420000002</v>
      </c>
      <c r="E75" s="43">
        <v>16846810.129999999</v>
      </c>
      <c r="F75" s="43">
        <v>16846810.129999999</v>
      </c>
      <c r="G75" s="43">
        <f>+D75-E75</f>
        <v>246035.29000000283</v>
      </c>
    </row>
    <row r="76" spans="1:7" x14ac:dyDescent="0.25">
      <c r="A76" s="18" t="s">
        <v>130</v>
      </c>
      <c r="B76" s="43"/>
      <c r="C76" s="43"/>
      <c r="D76" s="43"/>
      <c r="E76" s="43"/>
      <c r="F76" s="43"/>
      <c r="G76" s="43"/>
    </row>
    <row r="77" spans="1:7" x14ac:dyDescent="0.25">
      <c r="A77" s="18" t="s">
        <v>131</v>
      </c>
      <c r="B77" s="43"/>
      <c r="C77" s="43"/>
      <c r="D77" s="43"/>
      <c r="E77" s="43"/>
      <c r="F77" s="43"/>
      <c r="G77" s="43"/>
    </row>
    <row r="78" spans="1:7" x14ac:dyDescent="0.25">
      <c r="A78" s="18" t="s">
        <v>132</v>
      </c>
      <c r="B78" s="43"/>
      <c r="C78" s="43"/>
      <c r="D78" s="43"/>
      <c r="E78" s="43"/>
      <c r="F78" s="43"/>
      <c r="G78" s="43"/>
    </row>
    <row r="79" spans="1:7" x14ac:dyDescent="0.25">
      <c r="A79" s="18" t="s">
        <v>133</v>
      </c>
      <c r="B79" s="43"/>
      <c r="C79" s="43"/>
      <c r="D79" s="43"/>
      <c r="E79" s="43"/>
      <c r="F79" s="43"/>
      <c r="G79" s="43"/>
    </row>
    <row r="80" spans="1:7" ht="30" x14ac:dyDescent="0.25">
      <c r="A80" s="26" t="s">
        <v>134</v>
      </c>
      <c r="B80" s="42">
        <v>102979644.53</v>
      </c>
      <c r="C80" s="42">
        <f>+D80-B80</f>
        <v>350701.87000000477</v>
      </c>
      <c r="D80" s="42">
        <v>103330346.40000001</v>
      </c>
      <c r="E80" s="42">
        <v>96251312.230000004</v>
      </c>
      <c r="F80" s="42">
        <v>78804387.700000003</v>
      </c>
      <c r="G80" s="42">
        <f>+D80-E80</f>
        <v>7079034.1700000018</v>
      </c>
    </row>
    <row r="81" spans="1:7" x14ac:dyDescent="0.25">
      <c r="A81" s="24" t="s">
        <v>135</v>
      </c>
      <c r="B81" s="46">
        <f t="shared" ref="B81:G81" si="30">+B73+B69+B61+B57+B47+B37+B27+B17+B9</f>
        <v>1256566560</v>
      </c>
      <c r="C81" s="46">
        <f t="shared" si="30"/>
        <v>0</v>
      </c>
      <c r="D81" s="46">
        <f t="shared" si="30"/>
        <v>1256566560.0000002</v>
      </c>
      <c r="E81" s="46">
        <f t="shared" si="30"/>
        <v>1117742182</v>
      </c>
      <c r="F81" s="46">
        <f t="shared" si="30"/>
        <v>964259035.47000003</v>
      </c>
      <c r="G81" s="46">
        <f t="shared" si="30"/>
        <v>138824378</v>
      </c>
    </row>
    <row r="82" spans="1:7" ht="15.75" thickBot="1" x14ac:dyDescent="0.3"/>
    <row r="83" spans="1:7" s="49" customFormat="1" x14ac:dyDescent="0.25">
      <c r="A83" s="64" t="s">
        <v>143</v>
      </c>
      <c r="B83" s="82"/>
      <c r="C83" s="82"/>
      <c r="D83" s="82"/>
      <c r="E83" s="82"/>
      <c r="F83" s="82"/>
      <c r="G83" s="83"/>
    </row>
    <row r="84" spans="1:7" s="49" customFormat="1" x14ac:dyDescent="0.25">
      <c r="A84" s="84" t="s">
        <v>56</v>
      </c>
      <c r="B84" s="84"/>
      <c r="C84" s="84"/>
      <c r="D84" s="84"/>
      <c r="E84" s="84"/>
      <c r="F84" s="84"/>
      <c r="G84" s="84"/>
    </row>
    <row r="85" spans="1:7" s="49" customFormat="1" x14ac:dyDescent="0.25">
      <c r="A85" s="84" t="s">
        <v>137</v>
      </c>
      <c r="B85" s="84"/>
      <c r="C85" s="84"/>
      <c r="D85" s="84"/>
      <c r="E85" s="84"/>
      <c r="F85" s="84"/>
      <c r="G85" s="84"/>
    </row>
    <row r="86" spans="1:7" s="49" customFormat="1" ht="15.75" thickBot="1" x14ac:dyDescent="0.3">
      <c r="A86" s="70" t="s">
        <v>144</v>
      </c>
      <c r="B86" s="71"/>
      <c r="C86" s="71"/>
      <c r="D86" s="71"/>
      <c r="E86" s="71"/>
      <c r="F86" s="71"/>
      <c r="G86" s="72"/>
    </row>
    <row r="87" spans="1:7" x14ac:dyDescent="0.25">
      <c r="A87" s="80" t="s">
        <v>58</v>
      </c>
      <c r="B87" s="81" t="s">
        <v>59</v>
      </c>
      <c r="C87" s="81"/>
      <c r="D87" s="81"/>
      <c r="E87" s="81"/>
      <c r="F87" s="81"/>
      <c r="G87" s="80" t="s">
        <v>136</v>
      </c>
    </row>
    <row r="88" spans="1:7" ht="30" x14ac:dyDescent="0.25">
      <c r="A88" s="75"/>
      <c r="B88" s="56" t="s">
        <v>60</v>
      </c>
      <c r="C88" s="58" t="s">
        <v>141</v>
      </c>
      <c r="D88" s="56" t="s">
        <v>24</v>
      </c>
      <c r="E88" s="56" t="s">
        <v>25</v>
      </c>
      <c r="F88" s="56" t="s">
        <v>61</v>
      </c>
      <c r="G88" s="75"/>
    </row>
    <row r="89" spans="1:7" x14ac:dyDescent="0.25">
      <c r="A89" s="75"/>
      <c r="B89" s="16">
        <v>1</v>
      </c>
      <c r="C89" s="57">
        <v>2</v>
      </c>
      <c r="D89" s="57" t="s">
        <v>62</v>
      </c>
      <c r="E89" s="57">
        <v>4</v>
      </c>
      <c r="F89" s="57">
        <v>5</v>
      </c>
      <c r="G89" s="57" t="s">
        <v>63</v>
      </c>
    </row>
    <row r="90" spans="1:7" x14ac:dyDescent="0.25">
      <c r="A90" s="28" t="s">
        <v>138</v>
      </c>
      <c r="B90" s="47">
        <f>+B9+B17+B27+B37+B47+B57</f>
        <v>1049610710.28</v>
      </c>
      <c r="C90" s="47">
        <f t="shared" ref="C90:G90" si="31">+C9+C17+C27+C37+C47+C57</f>
        <v>-3601786.9199999906</v>
      </c>
      <c r="D90" s="47">
        <f t="shared" si="31"/>
        <v>1046008923.3600001</v>
      </c>
      <c r="E90" s="47">
        <f t="shared" si="31"/>
        <v>960952918.5</v>
      </c>
      <c r="F90" s="47">
        <f t="shared" si="31"/>
        <v>824916696.50000012</v>
      </c>
      <c r="G90" s="47">
        <f t="shared" si="31"/>
        <v>85056004.859999999</v>
      </c>
    </row>
    <row r="91" spans="1:7" x14ac:dyDescent="0.25">
      <c r="A91" s="8" t="s">
        <v>139</v>
      </c>
      <c r="B91" s="43"/>
      <c r="C91" s="43"/>
      <c r="D91" s="43"/>
      <c r="E91" s="43"/>
      <c r="F91" s="43"/>
      <c r="G91" s="43"/>
    </row>
    <row r="92" spans="1:7" x14ac:dyDescent="0.25">
      <c r="A92" s="8" t="s">
        <v>140</v>
      </c>
      <c r="B92" s="43">
        <f>+B74+B75+B80</f>
        <v>145376630.46000001</v>
      </c>
      <c r="C92" s="43">
        <f t="shared" ref="C92:G92" si="32">+C74+C75+C80</f>
        <v>925976.520000007</v>
      </c>
      <c r="D92" s="43">
        <f t="shared" si="32"/>
        <v>146302606.98000002</v>
      </c>
      <c r="E92" s="43">
        <f t="shared" si="32"/>
        <v>138648298.16</v>
      </c>
      <c r="F92" s="43">
        <f t="shared" si="32"/>
        <v>121201373.63</v>
      </c>
      <c r="G92" s="43">
        <f t="shared" si="32"/>
        <v>7654308.820000004</v>
      </c>
    </row>
    <row r="93" spans="1:7" x14ac:dyDescent="0.25">
      <c r="A93" s="8" t="s">
        <v>97</v>
      </c>
      <c r="B93" s="43"/>
      <c r="C93" s="43"/>
      <c r="D93" s="43"/>
      <c r="E93" s="43"/>
      <c r="F93" s="43"/>
      <c r="G93" s="43"/>
    </row>
    <row r="94" spans="1:7" x14ac:dyDescent="0.25">
      <c r="A94" s="6" t="s">
        <v>124</v>
      </c>
      <c r="B94" s="42">
        <f>+B69</f>
        <v>61579219.259999998</v>
      </c>
      <c r="C94" s="42">
        <f t="shared" ref="C94:G94" si="33">+C69</f>
        <v>2675810.3999999985</v>
      </c>
      <c r="D94" s="42">
        <f t="shared" si="33"/>
        <v>64255029.659999996</v>
      </c>
      <c r="E94" s="42">
        <f t="shared" si="33"/>
        <v>18140965.34</v>
      </c>
      <c r="F94" s="42">
        <f t="shared" si="33"/>
        <v>18140965.34</v>
      </c>
      <c r="G94" s="42">
        <f t="shared" si="33"/>
        <v>46114064.319999993</v>
      </c>
    </row>
    <row r="95" spans="1:7" x14ac:dyDescent="0.25">
      <c r="A95" s="2" t="s">
        <v>135</v>
      </c>
      <c r="B95" s="48">
        <f>SUM(B90:B94)</f>
        <v>1256566560</v>
      </c>
      <c r="C95" s="48">
        <f t="shared" ref="C95:G95" si="34">SUM(C90:C94)</f>
        <v>1.4901161193847656E-8</v>
      </c>
      <c r="D95" s="48">
        <f t="shared" si="34"/>
        <v>1256566560.0000002</v>
      </c>
      <c r="E95" s="48">
        <f t="shared" si="34"/>
        <v>1117742182</v>
      </c>
      <c r="F95" s="48">
        <f t="shared" si="34"/>
        <v>964259035.47000015</v>
      </c>
      <c r="G95" s="48">
        <f t="shared" si="34"/>
        <v>138824378</v>
      </c>
    </row>
  </sheetData>
  <mergeCells count="15">
    <mergeCell ref="A83:G83"/>
    <mergeCell ref="A84:G84"/>
    <mergeCell ref="A85:G85"/>
    <mergeCell ref="A86:G86"/>
    <mergeCell ref="A87:A89"/>
    <mergeCell ref="B87:F87"/>
    <mergeCell ref="G87:G88"/>
    <mergeCell ref="A6:A8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zoomScale="90" zoomScaleNormal="90" workbookViewId="0">
      <selection activeCell="B12" sqref="B12"/>
    </sheetView>
  </sheetViews>
  <sheetFormatPr baseColWidth="10" defaultColWidth="30.85546875" defaultRowHeight="15" x14ac:dyDescent="0.25"/>
  <sheetData>
    <row r="1" spans="1:20" s="36" customFormat="1" ht="40.5" customHeight="1" thickBot="1" x14ac:dyDescent="0.3">
      <c r="A1" s="73" t="s">
        <v>142</v>
      </c>
      <c r="B1" s="62"/>
      <c r="C1" s="62"/>
      <c r="E1" s="37"/>
      <c r="N1" s="37"/>
      <c r="T1" s="37"/>
    </row>
    <row r="2" spans="1:20" x14ac:dyDescent="0.25">
      <c r="A2" s="64" t="s">
        <v>50</v>
      </c>
      <c r="B2" s="65"/>
      <c r="C2" s="66"/>
    </row>
    <row r="3" spans="1:20" x14ac:dyDescent="0.25">
      <c r="A3" s="67" t="s">
        <v>51</v>
      </c>
      <c r="B3" s="68"/>
      <c r="C3" s="69"/>
    </row>
    <row r="4" spans="1:20" ht="15.75" thickBot="1" x14ac:dyDescent="0.3">
      <c r="A4" s="70" t="s">
        <v>52</v>
      </c>
      <c r="B4" s="71"/>
      <c r="C4" s="72"/>
    </row>
    <row r="5" spans="1:20" x14ac:dyDescent="0.25">
      <c r="A5" s="38" t="s">
        <v>54</v>
      </c>
      <c r="B5" s="38" t="s">
        <v>53</v>
      </c>
      <c r="C5" s="38" t="s">
        <v>55</v>
      </c>
    </row>
    <row r="6" spans="1:20" x14ac:dyDescent="0.25">
      <c r="A6" s="53"/>
      <c r="B6" s="53"/>
      <c r="C6" s="53"/>
    </row>
    <row r="7" spans="1:20" x14ac:dyDescent="0.25">
      <c r="A7" s="54"/>
      <c r="B7" s="54"/>
      <c r="C7" s="54"/>
    </row>
    <row r="8" spans="1:20" x14ac:dyDescent="0.25">
      <c r="A8" s="54"/>
      <c r="B8" s="54"/>
      <c r="C8" s="54"/>
    </row>
    <row r="9" spans="1:20" x14ac:dyDescent="0.25">
      <c r="A9" s="54"/>
      <c r="B9" s="54"/>
      <c r="C9" s="54"/>
    </row>
    <row r="10" spans="1:20" x14ac:dyDescent="0.25">
      <c r="A10" s="54"/>
      <c r="B10" s="54"/>
      <c r="C10" s="54"/>
    </row>
    <row r="11" spans="1:20" x14ac:dyDescent="0.25">
      <c r="A11" s="54"/>
      <c r="B11" s="54" t="s">
        <v>148</v>
      </c>
      <c r="C11" s="54"/>
    </row>
    <row r="12" spans="1:20" x14ac:dyDescent="0.25">
      <c r="A12" s="54"/>
      <c r="B12" s="54"/>
      <c r="C12" s="54"/>
    </row>
    <row r="13" spans="1:20" x14ac:dyDescent="0.25">
      <c r="A13" s="54"/>
      <c r="B13" s="54"/>
      <c r="C13" s="54"/>
    </row>
    <row r="14" spans="1:20" x14ac:dyDescent="0.25">
      <c r="A14" s="54"/>
      <c r="B14" s="54"/>
      <c r="C14" s="54"/>
    </row>
    <row r="15" spans="1:20" x14ac:dyDescent="0.25">
      <c r="A15" s="54"/>
      <c r="B15" s="54"/>
      <c r="C15" s="54"/>
    </row>
    <row r="16" spans="1:20" x14ac:dyDescent="0.25">
      <c r="A16" s="54"/>
      <c r="B16" s="54"/>
      <c r="C16" s="54"/>
    </row>
    <row r="17" spans="1:3" x14ac:dyDescent="0.25">
      <c r="A17" s="54"/>
      <c r="B17" s="54"/>
      <c r="C17" s="54"/>
    </row>
    <row r="18" spans="1:3" x14ac:dyDescent="0.25">
      <c r="A18" s="54"/>
      <c r="B18" s="54"/>
      <c r="C18" s="54"/>
    </row>
    <row r="19" spans="1:3" x14ac:dyDescent="0.25">
      <c r="A19" s="54"/>
      <c r="B19" s="54"/>
      <c r="C19" s="54"/>
    </row>
    <row r="20" spans="1:3" x14ac:dyDescent="0.25">
      <c r="A20" s="54"/>
      <c r="B20" s="54"/>
      <c r="C20" s="54"/>
    </row>
    <row r="21" spans="1:3" x14ac:dyDescent="0.25">
      <c r="A21" s="54"/>
      <c r="B21" s="54"/>
      <c r="C21" s="54"/>
    </row>
    <row r="22" spans="1:3" x14ac:dyDescent="0.25">
      <c r="A22" s="54"/>
      <c r="B22" s="54"/>
      <c r="C22" s="54"/>
    </row>
    <row r="23" spans="1:3" x14ac:dyDescent="0.25">
      <c r="A23" s="54"/>
      <c r="B23" s="54"/>
      <c r="C23" s="54"/>
    </row>
    <row r="24" spans="1:3" x14ac:dyDescent="0.25">
      <c r="A24" s="54"/>
      <c r="B24" s="54"/>
      <c r="C24" s="54"/>
    </row>
    <row r="25" spans="1:3" x14ac:dyDescent="0.25">
      <c r="A25" s="54"/>
      <c r="B25" s="54"/>
      <c r="C25" s="54"/>
    </row>
    <row r="26" spans="1:3" x14ac:dyDescent="0.25">
      <c r="A26" s="54"/>
      <c r="B26" s="54"/>
      <c r="C26" s="54"/>
    </row>
    <row r="27" spans="1:3" x14ac:dyDescent="0.25">
      <c r="A27" s="55"/>
      <c r="B27" s="55"/>
      <c r="C27" s="55"/>
    </row>
  </sheetData>
  <sheetProtection algorithmName="SHA-512" hashValue="NOfj8s7O3ZBRAyWo/46TYjWA/C0QGVYqzv2QCqoVm3mDH0X5M4NO61bKk0Wl18PobYqRfkNs4JgzhvCJOKr0pg==" saltValue="MJ/Hsuk5IsAaxq+Ix1mkDw==" spinCount="100000" sheet="1" objects="1" scenarios="1" insertRows="0"/>
  <mergeCells count="4">
    <mergeCell ref="A2:C2"/>
    <mergeCell ref="A3:C3"/>
    <mergeCell ref="A4:C4"/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CONAC Deuda</vt:lpstr>
      <vt:lpstr>CONAC Ingresos</vt:lpstr>
      <vt:lpstr>CONAC Egresos</vt:lpstr>
      <vt:lpstr>CONAC Patrimonio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Helke Enkerlin</dc:creator>
  <cp:lastModifiedBy>Juridico</cp:lastModifiedBy>
  <dcterms:created xsi:type="dcterms:W3CDTF">2015-12-04T19:16:32Z</dcterms:created>
  <dcterms:modified xsi:type="dcterms:W3CDTF">2017-03-17T19:13:51Z</dcterms:modified>
</cp:coreProperties>
</file>