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xr:revisionPtr revIDLastSave="0" documentId="13_ncr:1_{40D00D80-8259-4C57-B4D9-A4D0BDA2ACA6}" xr6:coauthVersionLast="45" xr6:coauthVersionMax="45" xr10:uidLastSave="{00000000-0000-0000-0000-000000000000}"/>
  <bookViews>
    <workbookView xWindow="-120" yWindow="-120" windowWidth="24240" windowHeight="13140" activeTab="6" xr2:uid="{00000000-000D-0000-FFFF-FFFF00000000}"/>
  </bookViews>
  <sheets>
    <sheet name="MARZO" sheetId="3" r:id="rId1"/>
    <sheet name="ABRIL" sheetId="4" r:id="rId2"/>
    <sheet name="MAYO" sheetId="5" r:id="rId3"/>
    <sheet name="JUNIO" sheetId="7" r:id="rId4"/>
    <sheet name="JULIO" sheetId="8" r:id="rId5"/>
    <sheet name="AGOSTO" sheetId="10" r:id="rId6"/>
    <sheet name="SEPTIEMBRE" sheetId="1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1" l="1"/>
  <c r="G12" i="10" l="1"/>
  <c r="G30" i="7" l="1"/>
  <c r="G21" i="8" l="1"/>
  <c r="G82" i="4" l="1"/>
  <c r="K82" i="4"/>
  <c r="G33" i="5"/>
  <c r="G61" i="3" l="1"/>
  <c r="K61" i="3" l="1"/>
  <c r="F56" i="3" l="1"/>
  <c r="F60" i="3" l="1"/>
  <c r="F59" i="3"/>
  <c r="F58" i="3"/>
  <c r="F57" i="3"/>
  <c r="F55" i="3"/>
  <c r="F54" i="3"/>
  <c r="F53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2" i="3"/>
  <c r="F11" i="3"/>
</calcChain>
</file>

<file path=xl/sharedStrings.xml><?xml version="1.0" encoding="utf-8"?>
<sst xmlns="http://schemas.openxmlformats.org/spreadsheetml/2006/main" count="2237" uniqueCount="370">
  <si>
    <t>PERIODO</t>
  </si>
  <si>
    <t>TIPO DE APOYO</t>
  </si>
  <si>
    <t>FUENTE DE FINANCIAMIENTO</t>
  </si>
  <si>
    <t>MUNICIPAL</t>
  </si>
  <si>
    <t>FEDERAL</t>
  </si>
  <si>
    <t>ESTATAL</t>
  </si>
  <si>
    <t>PRECIO UNITARIO</t>
  </si>
  <si>
    <t>ESTUDIO DE MERCADO</t>
  </si>
  <si>
    <t>TIPO DE CONTRATACIÓN PÚBLICA</t>
  </si>
  <si>
    <t>DEPENDENCIA QUE SOLICITÓ EL BIEN O SERVICIO</t>
  </si>
  <si>
    <t>NOMBRE DEL PROVEEDOR</t>
  </si>
  <si>
    <t>NÚMERO DE PERSONAS BENEFICIADAS</t>
  </si>
  <si>
    <t>ENLACE DE TRANSPARENCIA</t>
  </si>
  <si>
    <t xml:space="preserve">¿EN QUÉ SE GASTO?            BIENES O SERVICIOS </t>
  </si>
  <si>
    <t>FOLIO/REGISTRO        PADRÓN DE PROVEEDORES</t>
  </si>
  <si>
    <t>SECTOR DE LA POBLACIÓN BENEFICIADO</t>
  </si>
  <si>
    <t xml:space="preserve">COSTO TOTAL </t>
  </si>
  <si>
    <t>JUSTIFICACIÓN DE LA EXCEPCIÓN</t>
  </si>
  <si>
    <t>LINK - INFORMACIÓN PROACTIVA</t>
  </si>
  <si>
    <t>CANTIDAD</t>
  </si>
  <si>
    <t>DATOS ABIERTOS COVID 19</t>
  </si>
  <si>
    <t>GOBIERNO MUNICIPAL DE GENERAL ESCOBEDO, NUEVO LEÓN</t>
  </si>
  <si>
    <t>Galon de Gel Antibacterial</t>
  </si>
  <si>
    <t>No Aplica</t>
  </si>
  <si>
    <t>RECURSOS PROPIOS</t>
  </si>
  <si>
    <t>ACTA DE COMITÉ</t>
  </si>
  <si>
    <t>SI</t>
  </si>
  <si>
    <t>DIRECCION DE SALUD</t>
  </si>
  <si>
    <t>Almacen Papelero Saldaña S.A de C.V.</t>
  </si>
  <si>
    <t>Ciudadanos y Empleados del Municipio</t>
  </si>
  <si>
    <t>NUCLEO FAMILIAR</t>
  </si>
  <si>
    <t>Lic. Norma Yolanda Robles Rosales y Lic Noe de Jesus Hernandez Perez</t>
  </si>
  <si>
    <t>Litro de Gel antibacterial</t>
  </si>
  <si>
    <t>Termometro Infrarrojo</t>
  </si>
  <si>
    <t>Raul Ricardo Tejeda Rosales</t>
  </si>
  <si>
    <t>Abastecedora de Negocios Ventus S.A. de C.V.</t>
  </si>
  <si>
    <t>1/2 Gel Antibacterial</t>
  </si>
  <si>
    <t>2.50 Gel Antibacterial</t>
  </si>
  <si>
    <t>Atomizadores 1 lto</t>
  </si>
  <si>
    <t>Atomizadores 250</t>
  </si>
  <si>
    <t>Cubrebocas</t>
  </si>
  <si>
    <t>Guantes deshechables con 100</t>
  </si>
  <si>
    <t>Trapeadores Tipo Magitel</t>
  </si>
  <si>
    <t>Porron de cloro</t>
  </si>
  <si>
    <t>Lentes de Seguridad</t>
  </si>
  <si>
    <t>Mochila Impala</t>
  </si>
  <si>
    <t>DIRECCION DE ADQUISICIONES</t>
  </si>
  <si>
    <t>Impulsora Agropecuaria e Industrial S.A. de C.V.</t>
  </si>
  <si>
    <t xml:space="preserve"> Empleados del Municipio</t>
  </si>
  <si>
    <t>Desinfectante superficies alto nivel nebulizador 4L</t>
  </si>
  <si>
    <t>Gresmex S.A. de C.V.</t>
  </si>
  <si>
    <t>desinfectante Manos Crema Eviter 250 Ml</t>
  </si>
  <si>
    <t>Desinfectante de Superficies uso medico sanitizante eviter 4L</t>
  </si>
  <si>
    <t>Desinfectante de Superficies uso medico sanitizante eviter 250 ml</t>
  </si>
  <si>
    <t>Desinfectante de Superficies uso medico sanitizante eviter 10 l</t>
  </si>
  <si>
    <t>desinfectante Manos Crema Eviter 4L</t>
  </si>
  <si>
    <t>Desinfectante superficies alto nivel nebulizador 10L</t>
  </si>
  <si>
    <t>Desinfectante Jabon Eviter 10 L</t>
  </si>
  <si>
    <t>Desinfectante Crema Eviter 10 L</t>
  </si>
  <si>
    <t>Desinfectante Crema Eviter 2 L</t>
  </si>
  <si>
    <t>Tuneles de Nebulizacion Sanitizante</t>
  </si>
  <si>
    <t>SECRETARIA DEL AYUNTAMIENTO</t>
  </si>
  <si>
    <t>Armando Ezeta Revilla</t>
  </si>
  <si>
    <t>Ciudadanos del Municipio</t>
  </si>
  <si>
    <t>Cubrebocas N95</t>
  </si>
  <si>
    <t>Renan Fernando Grijalva Garcia</t>
  </si>
  <si>
    <t>CIudadanos y Empleados del Municipio</t>
  </si>
  <si>
    <t>Acetato para Filminas</t>
  </si>
  <si>
    <t>Abastecedora de Oficinas S.A. de C.V.</t>
  </si>
  <si>
    <t>Empleados del Municipio</t>
  </si>
  <si>
    <t>Cinta Adhesiva Ductos</t>
  </si>
  <si>
    <t>Overol Talla L</t>
  </si>
  <si>
    <t>SECRETARIA DE SERVICIOS PUBLICOS Y DESARROLLO SOCIAL</t>
  </si>
  <si>
    <t>Overol Talla XL</t>
  </si>
  <si>
    <t>Overol Talla XXL</t>
  </si>
  <si>
    <t>Parihuela apsersora/ motor de Gasolina</t>
  </si>
  <si>
    <t>Equipos e Implementos Productivos del Golfo Dam S.A. de C. V.</t>
  </si>
  <si>
    <t>Parihuela aspersora de Fert acople dire</t>
  </si>
  <si>
    <t>Overol ind ml contratista</t>
  </si>
  <si>
    <t xml:space="preserve">SECRETARIA DE SERVICIOS PUBLICOS  </t>
  </si>
  <si>
    <t>Uniformes de Tampico SA de CV</t>
  </si>
  <si>
    <t>Tunel Estandar</t>
  </si>
  <si>
    <t>Tunel Iglu</t>
  </si>
  <si>
    <t>Nebulizador 6L</t>
  </si>
  <si>
    <t>Parihuela</t>
  </si>
  <si>
    <t>Tinacos y Estructura</t>
  </si>
  <si>
    <t>DESARROLLO SOCIAL</t>
  </si>
  <si>
    <t>Nitro Comercializadora S.A. de C.V.</t>
  </si>
  <si>
    <t>Ciudadanos  y Empleados del Municipio</t>
  </si>
  <si>
    <t>Poblacion y Empleados del Municipio</t>
  </si>
  <si>
    <t>Ventilador de Nebulizador</t>
  </si>
  <si>
    <t>No aplica</t>
  </si>
  <si>
    <t>ACTA DE COMITÉ DE ADQUISICIONES</t>
  </si>
  <si>
    <t>Forrajera Elizondo S.A.de C.V.</t>
  </si>
  <si>
    <t>Ciudadanos y Empleados de Municipio</t>
  </si>
  <si>
    <t>Depurador de aire</t>
  </si>
  <si>
    <t>Turb Arom</t>
  </si>
  <si>
    <t>Aurelio Treviño Salazar</t>
  </si>
  <si>
    <t>Cuidadanos y Empleados de Municipio</t>
  </si>
  <si>
    <t>Nebulizador grande</t>
  </si>
  <si>
    <t>Mono Gogle 301 venti</t>
  </si>
  <si>
    <t>Casa Hector Palacios y Asociados S.A. de C.V.</t>
  </si>
  <si>
    <t xml:space="preserve"> Empleados de Municipio</t>
  </si>
  <si>
    <t>Guante Anticorte m</t>
  </si>
  <si>
    <t>Overol Economico</t>
  </si>
  <si>
    <t>Overol  Desechable</t>
  </si>
  <si>
    <t>Guante Anticorte L</t>
  </si>
  <si>
    <t>Guante Anticorte XL</t>
  </si>
  <si>
    <t>Mono Gogle 302 venti</t>
  </si>
  <si>
    <t>Empleados de Municipio</t>
  </si>
  <si>
    <t>Fumigadora</t>
  </si>
  <si>
    <t>Minisplit Inverter 181k</t>
  </si>
  <si>
    <t>Muebles Sepulveda Villarreal S.A. de C.V.</t>
  </si>
  <si>
    <t>Ciudadanos de Muinicipio</t>
  </si>
  <si>
    <t>Minisplit Inverter 121k</t>
  </si>
  <si>
    <t>Base para Minisplit</t>
  </si>
  <si>
    <t>K2.93 plus</t>
  </si>
  <si>
    <t>DIRECCION SALUD</t>
  </si>
  <si>
    <t>Karcher Mexico S.A. de C.V.</t>
  </si>
  <si>
    <t xml:space="preserve">Hidrolavadora </t>
  </si>
  <si>
    <t>SECRETARIA DE SERVICIOS PUBLICOS</t>
  </si>
  <si>
    <t>Grupo Ferreteria Calzada S.A. de C.V.</t>
  </si>
  <si>
    <t>Almohada Home Expression</t>
  </si>
  <si>
    <t>Tiendas Soriana S.A. de C.V.</t>
  </si>
  <si>
    <t>Antena Steren</t>
  </si>
  <si>
    <t>Barra Tension Oxal</t>
  </si>
  <si>
    <t>Contenedor de 60 lts con Tapa</t>
  </si>
  <si>
    <t xml:space="preserve">Cortina de Baño </t>
  </si>
  <si>
    <t>Jarra de 4 lts</t>
  </si>
  <si>
    <t xml:space="preserve">Juego de Sabana </t>
  </si>
  <si>
    <t>Pantalla VIOS 32"</t>
  </si>
  <si>
    <t>Papel 320 Petalo</t>
  </si>
  <si>
    <t>Vaso Plastico Rayado</t>
  </si>
  <si>
    <t>CIudadanos y Empleados de Municipio</t>
  </si>
  <si>
    <t xml:space="preserve">   </t>
  </si>
  <si>
    <t>CIUDADANOS DEL MUNICIPIO</t>
  </si>
  <si>
    <t>Minisplit Inverter 261k</t>
  </si>
  <si>
    <t>Caretas de PVC, mica de PVC, color neutral, modelo 6802</t>
  </si>
  <si>
    <t>Tapabocas Adulto Non Woven Gris</t>
  </si>
  <si>
    <t xml:space="preserve">Grupo RYL S.A. de C.V. </t>
  </si>
  <si>
    <t>Colchoneta Basic 1.90x0.90x0.07</t>
  </si>
  <si>
    <t>Abastecedora de Colchones y Accesorios S.A. S</t>
  </si>
  <si>
    <t>Servicio de Maniobras</t>
  </si>
  <si>
    <t>Guante Anticorte M</t>
  </si>
  <si>
    <t>Guante Nylon Gris Rec Neg</t>
  </si>
  <si>
    <t xml:space="preserve">Fumigadora Hoshi </t>
  </si>
  <si>
    <t>Guante Nylon con Poliur</t>
  </si>
  <si>
    <t>Termometros Infrarrojos</t>
  </si>
  <si>
    <t>Charolas Tapete Sanitizante</t>
  </si>
  <si>
    <t>Ledpa S.A. de C.V.</t>
  </si>
  <si>
    <t>Barrido de encuestas telefónicas COVID Municipio Escobedo, N.L.</t>
  </si>
  <si>
    <t>Consultora en Comunicación Política CPM, S.C.</t>
  </si>
  <si>
    <t>Sanitizante UNISAN SANI-950</t>
  </si>
  <si>
    <t>Key Química, S.A. de C.V.</t>
  </si>
  <si>
    <t>Overol  NaranjaContratista</t>
  </si>
  <si>
    <t>Desinfectantes de Sup para Uso Medico 10 lts</t>
  </si>
  <si>
    <t>Desinfectante Manos Jabon 10 lts</t>
  </si>
  <si>
    <t>Desinfectante Manos Crema 10 Lts</t>
  </si>
  <si>
    <t>Desinfectantes de Sup para Uso Medico Sanitizantes 30ml</t>
  </si>
  <si>
    <t>Desinfectantes de superficies para uso médico SANITIZANTE PARA NEBULIZACIÓN EVITER (10LTS)</t>
  </si>
  <si>
    <t>Desinfectante de manos JABON EVITER 10 L</t>
  </si>
  <si>
    <t>Guante anticorte 16-CUT5PU/L (9)</t>
  </si>
  <si>
    <t>Guante anticorte 16 CUT XL</t>
  </si>
  <si>
    <t>Guante anticorte 16 CUT L</t>
  </si>
  <si>
    <t>Careta sanitaria uso médico</t>
  </si>
  <si>
    <t>SEGURIDAD PUBLICA</t>
  </si>
  <si>
    <t>Empaques y Embalajes Ecológicos S.A. de C.V.</t>
  </si>
  <si>
    <t>Cubrebocas Textil Personalizado con nanotecnología</t>
  </si>
  <si>
    <t>Creaciones, Espectaculos y Producciones de México</t>
  </si>
  <si>
    <t>Fumigadora Parihuela 300 LTS RAIKER</t>
  </si>
  <si>
    <t>Agri Jar, S.A. de C.V.</t>
  </si>
  <si>
    <t>Catres para acampar</t>
  </si>
  <si>
    <t>Regio Distribuidora e Importadora JE, S.A. de C.V.</t>
  </si>
  <si>
    <t>Guantes de latex</t>
  </si>
  <si>
    <t xml:space="preserve">Cubre Zapato </t>
  </si>
  <si>
    <t>Desarrollo social</t>
  </si>
  <si>
    <t>https://escobedo.gob.mx/transparencia/doc/Art10-01/20200509044150.pdf</t>
  </si>
  <si>
    <t>Acta de Comité</t>
  </si>
  <si>
    <t xml:space="preserve">Acta de Comité </t>
  </si>
  <si>
    <t>Apoyo a Vendedores Ambulantes y Oferentes</t>
  </si>
  <si>
    <t>Economico</t>
  </si>
  <si>
    <t>N/A</t>
  </si>
  <si>
    <t>Estudios Socioeconomicos</t>
  </si>
  <si>
    <t>Direccion de Comercio</t>
  </si>
  <si>
    <t>Vendedores ambulantes, y Oferentes de Mercados Rodantes</t>
  </si>
  <si>
    <t>Lic. Norma Yolanda Robles Rosales y Lic. Noe de Jesus Hernandez Perez</t>
  </si>
  <si>
    <t>ASIGNACION DIRECTA</t>
  </si>
  <si>
    <t>NO APLICA</t>
  </si>
  <si>
    <t>ADJUDICACION DIRECTA</t>
  </si>
  <si>
    <t>https://escobedo.gob.mx/transparencia/doc/Art10-01/20200509111849.pdf</t>
  </si>
  <si>
    <t>https://escobedo.gob.mx/transparencia/doc/Art10-01/20200509111906.pdf</t>
  </si>
  <si>
    <t>https://escobedo.gob.mx/transparencia/doc/Art10-01/20200509111946.pdf</t>
  </si>
  <si>
    <t>https://escobedo.gob.mx/transparencia/doc/Art10-01/20200509112004.pdf</t>
  </si>
  <si>
    <t>https://escobedo.gob.mx/transparencia/doc/Art10-01/20200509112021.pdf</t>
  </si>
  <si>
    <t>https://escobedo.gob.mx/transparencia/doc/Art10-01/20200509112034.pdf</t>
  </si>
  <si>
    <t>https://escobedo.gob.mx/transparencia/doc/Art10-01/20200509112053.pdf</t>
  </si>
  <si>
    <t>https://escobedo.gob.mx/transparencia/doc/Art10-01/20200509112115.pdf</t>
  </si>
  <si>
    <t>https://escobedo.gob.mx/transparencia/doc/Art10-01/20200509112133.pdf</t>
  </si>
  <si>
    <t>https://escobedo.gob.mx/transparencia/doc/Art10-01/20200509112313.pdf</t>
  </si>
  <si>
    <t>https://escobedo.gob.mx/transparencia/doc/Art10-01/20200509112153.pdf</t>
  </si>
  <si>
    <t>https://escobedo.gob.mx/transparencia/doc/Art10-01/20200509112217.pdf</t>
  </si>
  <si>
    <t>https://escobedo.gob.mx/transparencia/doc/Art10-01/20200509112235.pdf</t>
  </si>
  <si>
    <t>https://escobedo.gob.mx/transparencia/doc/Art10-01/20200509112253.pdf</t>
  </si>
  <si>
    <t>https://escobedo.gob.mx/transparencia/doc/Art10-01/20200509112325.pdf</t>
  </si>
  <si>
    <t>https://escobedo.gob.mx/transparencia/doc/Art10-01/20200509112344.pdf</t>
  </si>
  <si>
    <t>https://escobedo.gob.mx/transparencia/doc/Art10-01/20200509112408.pdf</t>
  </si>
  <si>
    <t>https://escobedo.gob.mx/transparencia/doc/Art10-01/20200510122924.pdf</t>
  </si>
  <si>
    <t>https://escobedo.gob.mx/transparencia/doc/Art10-01/20200510122946.pdf</t>
  </si>
  <si>
    <t>https://escobedo.gob.mx/transparencia/doc/Art10-01/20200510123012.pdf</t>
  </si>
  <si>
    <t>https://escobedo.gob.mx/transparencia/doc/Art10-01/20200510123033.pdf</t>
  </si>
  <si>
    <t>https://escobedo.gob.mx/transparencia/doc/Art10-01/20200510123057.pdf</t>
  </si>
  <si>
    <t>https://escobedo.gob.mx/transparencia/doc/Art10-01/20200510123115.pdf</t>
  </si>
  <si>
    <t>https://escobedo.gob.mx/transparencia/doc/Art10-01/20200510123134.pdf</t>
  </si>
  <si>
    <t>https://escobedo.gob.mx/transparencia/doc/Art10-01/20200510123157.pdf</t>
  </si>
  <si>
    <t>https://escobedo.gob.mx/transparencia/doc/Art10-01/20200510124357.pdf</t>
  </si>
  <si>
    <t>https://escobedo.gob.mx/transparencia/doc/Art10-01/20200510123300.pdf</t>
  </si>
  <si>
    <t>https://escobedo.gob.mx/transparencia/doc/Art10-01/20200510123314.pdf</t>
  </si>
  <si>
    <t>https://escobedo.gob.mx/transparencia/doc/Art10-01/20200510123333.pdf</t>
  </si>
  <si>
    <t>https://escobedo.gob.mx/transparencia/doc/Art10-01/20200510123355.pdf</t>
  </si>
  <si>
    <t>https://escobedo.gob.mx/transparencia/doc/Art10-01/20200510123425.pdf</t>
  </si>
  <si>
    <t>https://escobedo.gob.mx/transparencia/doc/Art10-01/20200510123449.pdf</t>
  </si>
  <si>
    <t>https://escobedo.gob.mx/transparencia/doc/Art10-01/20200510123507.pdf</t>
  </si>
  <si>
    <t>https://escobedo.gob.mx/transparencia/doc/Art10-01/20200510123529.pdf</t>
  </si>
  <si>
    <t>https://escobedo.gob.mx/transparencia/doc/Art10-01/20200510123549.pdf</t>
  </si>
  <si>
    <t>https://escobedo.gob.mx/transparencia/doc/Art10-01/20200510123622.pdf</t>
  </si>
  <si>
    <t>https://escobedo.gob.mx/transparencia/doc/Art10-01/20200510123639.pdf</t>
  </si>
  <si>
    <t>https://escobedo.gob.mx/transparencia/doc/Art10-01/20200510123709.pdf</t>
  </si>
  <si>
    <t>https://escobedo.gob.mx/transparencia/doc/Art10-01/20200510123731.pdf</t>
  </si>
  <si>
    <t>https://escobedo.gob.mx/transparencia/doc/Art10-01/20200510123755.pdf</t>
  </si>
  <si>
    <t>https://escobedo.gob.mx/transparencia/doc/Art10-01/20200510123817.pdf</t>
  </si>
  <si>
    <t>https://escobedo.gob.mx/transparencia/doc/Art10-01/20200510123844.pdf</t>
  </si>
  <si>
    <t>https://escobedo.gob.mx/transparencia/doc/Art10-01/20200510123930.pdf</t>
  </si>
  <si>
    <t>https://escobedo.gob.mx/transparencia/doc/Art10-01/20200510124009.pdf</t>
  </si>
  <si>
    <t>https://escobedo.gob.mx/transparencia/doc/Art10-01/20200510124028.pdf</t>
  </si>
  <si>
    <t>https://escobedo.gob.mx/transparencia/doc/Art10-01/20200510124054.pdf</t>
  </si>
  <si>
    <t>https://escobedo.gob.mx/transparencia/doc/Art10-01/20200510125257.pdf</t>
  </si>
  <si>
    <t>https://escobedo.gob.mx/?p=proactiva</t>
  </si>
  <si>
    <t>Motor P/inflable negro/RO</t>
  </si>
  <si>
    <t>Tub Arom 115V</t>
  </si>
  <si>
    <t>A-2 Negro 115V</t>
  </si>
  <si>
    <t>Guantes latex grande</t>
  </si>
  <si>
    <t>TOTAL POR FACTURA</t>
  </si>
  <si>
    <t>TOTAL FACTURA</t>
  </si>
  <si>
    <t>NOTAS ACLARATORIAS</t>
  </si>
  <si>
    <t xml:space="preserve">NOTA: LAS CANTIDADES QUE SE MENCIONAN EN LA COLUMNA DE SEÑALADA COMO "TOTAL POR FACTURA", ES EL RESULTADO DEL IMPORTE MÁS EL IMPUESTO EL VALOR AGREGADO (IVA)
</t>
  </si>
  <si>
    <t>NOTA: LAS CANTIDADES QUE SE MENCIONAN EN LA COLUMNA DE SEÑALADA COMO "TOTAL POR FACTURA", ES EL RESULTADO DEL IMPORTE MÁS EL IMPUESTO EL VALOR AGREGADO (IVA)</t>
  </si>
  <si>
    <t>NOTA: LAS CANTIDADES QUE SE MENCIONAN EN LA COLUMNA DE SEÑALADA COMO "TOTAL POR FACTURA", ES EL RESULTADO DEL IMPORTE MÁS EL IMPUESTO EL VALOR AGREGADO (IVA); EN EL PRESENTE NO EXISTE FACTURA, SE ENCUENTRA PUBLICADO EL CHEQUE ASÍ COMO LOS RECIBOS DE TODOS Y CADA UNO DE LAS PERSONAS A QUIENES SE LES BRINDÓ APOYO</t>
  </si>
  <si>
    <t>Desinfectante de superficies para uso médico SANITIZANTE EVITER 10 L</t>
  </si>
  <si>
    <t>Desinfectante de manos CREMA EVITER 10 L</t>
  </si>
  <si>
    <t>Desinfectantes de superficies para uso médico SANITIZANTE EVITER 30 ML</t>
  </si>
  <si>
    <t>https://escobedo.gob.mx/transparencia/doc/Art10-01/20200512053612.pdf</t>
  </si>
  <si>
    <t>Caretas PCV, micas de PVC, color neutral, modelo 6802</t>
  </si>
  <si>
    <t>Direccion de Comercio y Secretaria de Seguridad Ciudadana y Justicia Cívica</t>
  </si>
  <si>
    <t>Nitro Comercializadora, S.A. de C.V.</t>
  </si>
  <si>
    <t>Empleados del Municipio (Policias e Inspectores de la Dirección de Comercio), así como comerciantes del Municipio</t>
  </si>
  <si>
    <t>https://escobedo.gob.mx/transparencia/doc/Art10-01/20200529103207.pdf</t>
  </si>
  <si>
    <t>En especie</t>
  </si>
  <si>
    <t>Cubrebocas biomsk adulto 17 cm x 15 cm personalizado generico 1</t>
  </si>
  <si>
    <t>Direccion de Salud</t>
  </si>
  <si>
    <t>Grupo Textil Providencia S.A de C.V.</t>
  </si>
  <si>
    <t>Empleados del Municipio, asi como ciudadanos del municipio de General Escobedo, N.L.</t>
  </si>
  <si>
    <t>https://escobedo.gob.mx/transparencia/doc/Art10-01/20200529114604.pdf</t>
  </si>
  <si>
    <t>NOTA: LAS CANTIDADES QUE SE MENCIONAN EN LA COLUMNA DE SEÑALADA COMO "TOTAL POR FACTURA", ES EL RESULTADO DEL IMPORTE MÁS EL IMPUESTO EL VALOR AGREGADO (IVA); EN EL PRESENTE NO EXISTE FACTURA, SE ENCUENTRA PUBLICADO EL CHEQUE ASÍ COMO LOS RECIBOS DE TODOS Y CADA UNO DE LAS PERSONAS A QUIENES SE LES BRINDÓ APOYO, EN TOTAL FUERON REPARTIDOS 730 SETECIENTOS TREINTA APOYOS, 02 DOS APOYOS POR PERSONA BENEFICIADA</t>
  </si>
  <si>
    <t>Harina de Maiz 1 kg</t>
  </si>
  <si>
    <t>Arroz 1/40 250 g</t>
  </si>
  <si>
    <t>Pasta Alimenticia 20/200 g</t>
  </si>
  <si>
    <t>Azucar Morena 500g</t>
  </si>
  <si>
    <t>Manteca Vegetal</t>
  </si>
  <si>
    <t>Estuches con 12 huevos</t>
  </si>
  <si>
    <t>Estuche con 12 huevos</t>
  </si>
  <si>
    <t>Pollo Variado</t>
  </si>
  <si>
    <t>Jose Eduardo Martinez Leal</t>
  </si>
  <si>
    <t>Mutualidad Avicultores</t>
  </si>
  <si>
    <t>Carnes Organicas de Mexico</t>
  </si>
  <si>
    <t>Ciudadanos del municipio de General Escobedo, N.L.</t>
  </si>
  <si>
    <t>https://escobedo.gob.mx/transparencia/doc/Art10-01/20200626113137.pdf</t>
  </si>
  <si>
    <t>https://escobedo.gob.mx/transparencia/doc/Art10-01/20200626113315.pdf</t>
  </si>
  <si>
    <t>https://escobedo.gob.mx/transparencia/doc/Art10-01/20200626113348.pdf</t>
  </si>
  <si>
    <t>https://escobedo.gob.mx/transparencia/doc/Art10-01/20200626113424.pdf</t>
  </si>
  <si>
    <t>https://escobedo.gob.mx/transparencia/doc/Art10-01/20200626113450.pdf</t>
  </si>
  <si>
    <t>https://escobedo.gob.mx/transparencia/doc/Art10-01/20200626113733.pdf</t>
  </si>
  <si>
    <t>TOTAL</t>
  </si>
  <si>
    <t>Leche Tetrapack</t>
  </si>
  <si>
    <t>Desarrollo Social</t>
  </si>
  <si>
    <t>NOTA: LAS CANTIDADES QUE SE MENCIONAN EN LA COLUMNA DE SEÑALADA COMO "TOTAL POR FACTURA", ES EL RESULTADO DEL IMPORTE MÁS EL IMPUESTO EL VALOR AGREGADO (IVA); LOS ARTICULOS AQUÍ DESCRITOS FUERON UTILIZADOS EN EL PROGRAMA DE ENTREGA DE APOYOS ALIMENTARIOS DENOMINADO "AYUDAR"</t>
  </si>
  <si>
    <t>Ciudadanos del Municipio de General Escobedo, N.L.</t>
  </si>
  <si>
    <t>https://escobedo.gob.mx/transparencia/doc/Art10-01/20200626113905.pdf</t>
  </si>
  <si>
    <t>https://escobedo.gob.mx/transparencia/doc/Art10-01/20200626113920.pdf</t>
  </si>
  <si>
    <t>https://escobedo.gob.mx/transparencia/doc/Art10-01/20200626114008.pdf</t>
  </si>
  <si>
    <t>https://escobedo.gob.mx/transparencia/doc/Art10-01/20200626114043.pdf</t>
  </si>
  <si>
    <t>Tuneles sanitizantes</t>
  </si>
  <si>
    <t>https://escobedo.gob.mx/transparencia/doc/Art10-01/20200708051718.pdf</t>
  </si>
  <si>
    <t>Tapetes sanitizantes</t>
  </si>
  <si>
    <t>https://escobedo.gob.mx/transparencia/doc/Art10-01/20200708051833.pdf</t>
  </si>
  <si>
    <t>https://escobedo.gob.mx/transparencia/doc/Art10-01/20200708051908.pdf</t>
  </si>
  <si>
    <t>Pasaportes y CIACE</t>
  </si>
  <si>
    <t>Ramirez Andrade Teresa Guadalupe</t>
  </si>
  <si>
    <t>https://escobedo.gob.mx/transparencia/doc/Art10-01/20200704121918.pdf</t>
  </si>
  <si>
    <t>Mamparas de acrilico de 3mm de 1.20 x 60</t>
  </si>
  <si>
    <t>Mamparas de acrilico de 3mm de 1.10 x 60</t>
  </si>
  <si>
    <t>Mamparas de acrilico de 3mm de 80 x 60</t>
  </si>
  <si>
    <t>Mamparas de acrilico de 3mm de 90 x 60.</t>
  </si>
  <si>
    <t>Kit Tanque de Oxigeno 682 lts.</t>
  </si>
  <si>
    <t>Concentrador de oxigeno Philips Millenium m10 10 lts.</t>
  </si>
  <si>
    <t>No apica</t>
  </si>
  <si>
    <t>Medicare Rental S.A de C.V.</t>
  </si>
  <si>
    <t>Unidades Medicas Municipales</t>
  </si>
  <si>
    <t>Cilindro oxigeno medicinal</t>
  </si>
  <si>
    <t>Recarga oxigeno med. 9.5 m3</t>
  </si>
  <si>
    <t>Regulador oxigeno</t>
  </si>
  <si>
    <t>Canula Nasal</t>
  </si>
  <si>
    <t>Vaso Humidificador</t>
  </si>
  <si>
    <t>Emeterio Fidencio Gonzalez Rios</t>
  </si>
  <si>
    <t>https://escobedo.gob.mx/transparencia/doc/Art10-01/20200710110709.pdf</t>
  </si>
  <si>
    <t>https://escobedo.gob.mx/transparencia/doc/Art10-01/20200710110817.pdf</t>
  </si>
  <si>
    <t>Garrafas de 20 lts. de gel antibacterial</t>
  </si>
  <si>
    <t>Miguel Arturo Villarreal Rodriguez</t>
  </si>
  <si>
    <t>https://escobedo.gob.mx/transparencia/doc/Art10-01/20200722102743.pdf</t>
  </si>
  <si>
    <t>Overol blanco talla XXL, XL, G</t>
  </si>
  <si>
    <t>Overol desechable herhild talla xl</t>
  </si>
  <si>
    <t>Comercializadora Metran, S.A de C.V.</t>
  </si>
  <si>
    <t>Jesús Treviño García</t>
  </si>
  <si>
    <t>https://escobedo.gob.mx/transparencia/doc/Art10-01/20200807094950.pdf</t>
  </si>
  <si>
    <t>https://escobedo.gob.mx/transparencia/doc/Art10-01/20200807094922.pdf</t>
  </si>
  <si>
    <t>Ford FIGO 4PT IMPULSE TM AC VALOR UNIDAD ROJO RUBI/NEGRO</t>
  </si>
  <si>
    <t>Dirección de Educación y Cultura</t>
  </si>
  <si>
    <t>Cambher Noreste, S.A. de C.V.</t>
  </si>
  <si>
    <t>Celular Huawei Y6S JAT-LX3 64Gb en color azul para evento "Familia de Paz"</t>
  </si>
  <si>
    <t>Vales para surtido de medicamentos</t>
  </si>
  <si>
    <t>Antonio Hernandez Villa</t>
  </si>
  <si>
    <t>NO APLICA EN VIRTUD DE QUE DICHO VALE ES SURTIDO EN LA FARMACIA DE LA UNIDAD MEDICA DEL MUNICIPIO</t>
  </si>
  <si>
    <t>Ganadores de los lugares 20°, 21°, 22° y 23° del concurso denominado "Familia de Paz", el mismo puede encontrarse publicado en el siguiente enlace: https://escobedo.gob.mx/?p=proactiva, apartado "CONCURSO FAMILIA DE PAZ (COVID)"</t>
  </si>
  <si>
    <t>Ganador del primer premio del concurso "Familia de Paz", el mismo puede encontrarse publicado en el siguiente enlace: https://escobedo.gob.mx/?p=proactiva, apartado "CONCURSO FAMILIA DE PAZ (COVID)"</t>
  </si>
  <si>
    <t>https://escobedo.gob.mx/img/32pdf.png</t>
  </si>
  <si>
    <t>Ganadores de los lugares 33°, 34°, 35°, 36° y 37° del concurso denominado "Familia de Paz", el mismo puede encontrarse publicado en el siguiente enlace: https://escobedo.gob.mx/?p=proactiva, apartado "CONCURSO FAMILIA DE PAZ (COVID)"</t>
  </si>
  <si>
    <t>E-48 Si Vale Especial Papel Vale 100.00</t>
  </si>
  <si>
    <t>si</t>
  </si>
  <si>
    <t>Si Vale México, S.A. de C.V.</t>
  </si>
  <si>
    <t>NOTA: LAS CANTIDADES QUE SE MENCIONAN EN LA COLUMNA DE SEÑALADA COMO "TOTAL POR FACTURA", ES EL RESULTADO DEL IMPORTE MÁS EL IMPUESTO EL VALOR AGREGADO (IVA); LOS ARTICULOS AQUÍ DESCRITOS FUERON ENTREGADOS A LOS GANADORES DE LOS LUGARES 28°, 29°, 30°, 31° Y 32° DEL CONCURSO "FAMILIA DE PAZ", EL CUAL PUEDE CONSULTARSE EN EL SIGUIENTE LINK https://escobedo.gob.mx/?p=proactiva, APARTADO "CONCURSO FAMILIA DE PAZ (COVID)"</t>
  </si>
  <si>
    <t>All in One HP 20-c410la, Procesador Intel Celeron J4005 (hasta 2.70 GHz), Memoria de 4GB DDR4, Disco Duro de 500GB, Pantlla de 19.5" LED, Video UHD Graphics 600, Unidad Óptica DVD-ROM, S.O. Windows 10 Home (64Bits)</t>
  </si>
  <si>
    <t>Tablet Lanix Ilium Pad E9</t>
  </si>
  <si>
    <t xml:space="preserve">Refrigerador Mabe RMA1130JMFE0 11 Silver </t>
  </si>
  <si>
    <t>Minisplit Mabe MMT12HABw CAME8 1 TON 110V C/CALEF Blanco</t>
  </si>
  <si>
    <t>Televisor Led Hd Samsung SMART TV un32j4290AFZX 32</t>
  </si>
  <si>
    <t>Horno Microondas Mabe HMM07BJ 0.7 Blanco</t>
  </si>
  <si>
    <t>Sala Esquinera Luna Gris</t>
  </si>
  <si>
    <t>Laptop Lenovo Ideapad s145-14ikb 81vb0031lm Gris</t>
  </si>
  <si>
    <t>Gerardo Garza Díaz</t>
  </si>
  <si>
    <t>Impulsora Elizondo, S.A. de C.V.</t>
  </si>
  <si>
    <t>NOTA: LAS CANTIDADES QUE SE MENCIONAN EN LA COLUMNA DE SEÑALADA COMO "TOTAL POR FACTURA", ES EL RESULTADO DEL IMPORTE MÁS EL IMPUESTO EL VALOR AGREGADO (IVA); LOS ARTICULOS AQUÍ DESCRITOS FUERON ENTREGADOS A LOS GANADORES DE LOS LUGARES 12°, 13°, 14° Y 15° DEL CONCURSO "FAMILIA DE PAZ", EL CUAL PUEDE CONSULTARSE EN EL SIGUIENTE LINK: https://escobedo.gob.mx/?p=proactiva, APARTADO "CONCURSO FAMILIA DE PAZ (COVID)"</t>
  </si>
  <si>
    <t>NOTA: LAS CANTIDADES QUE SE MENCIONAN EN LA COLUMNA DE SEÑALADA COMO "TOTAL POR FACTURA", ES EL RESULTADO DEL IMPORTE MÁS EL IMPUESTO EL VALOR AGREGADO (IVA); LOS ARTICULOS AQUÍ DESCRITOS FUERON ENTREGADOS A LOS GANADORES DE LOS LUGARES 18° Y 19° DEL CONCURSO "FAMILIA DE PAZ", EL CUAL PUEDE CONSULTARSE EN EL SIGUIENTE LINK https://escobedo.gob.mx/?p=proactiva, APARTADO "CONCURSO FAMILIA DE PAZ (COVID)"</t>
  </si>
  <si>
    <t>NOTA: LAS CANTIDADES QUE SE MENCIONAN EN LA COLUMNA DE SEÑALADA COMO "TOTAL POR FACTURA", ES EL RESULTADO DEL IMPORTE MÁS EL IMPUESTO EL VALOR AGREGADO (IVA); LOS ARTICULOS AQUÍ DESCRITOS FUERON ENTREGADOS A LOS GANADORES DE LOS LUGARES 7 Y 8° DEL CONCURSO "FAMILIA DE PAZ", EL CUAL PUEDE CONSULTARSE EN EL SIGUIENTE LINK https://escobedo.gob.mx/?p=proactiva, APARTADO "CONCURSO FAMILIA DE PAZ (COVID)"</t>
  </si>
  <si>
    <t>NOTA: LAS CANTIDADES QUE SE MENCIONAN EN LA COLUMNA DE SEÑALADA COMO "TOTAL POR FACTURA", ES EL RESULTADO DEL IMPORTE MÁS EL IMPUESTO EL VALOR AGREGADO (IVA); LOS ARTICULOS AQUÍ DESCRITOS FUERON ENTREGADOS A LOS GANADORES DE LOS LUGARES 5° Y 6° DEL CONCURSO "FAMILIA DE PAZ", EL CUAL PUEDE CONSULTARSE EN EL SIGUIENTE LINK https://escobedo.gob.mx/?p=proactiva, APARTADO "CONCURSO FAMILIA DE PAZ (COVID)"</t>
  </si>
  <si>
    <t>NOTA: LAS CANTIDADES QUE SE MENCIONAN EN LA COLUMNA DE SEÑALADA COMO "TOTAL POR FACTURA", ES EL RESULTADO DEL IMPORTE MÁS EL IMPUESTO EL VALOR AGREGADO (IVA); LOS ARTICULOS AQUÍ DESCRITOS FUERON ENTREGADOS A LOS GANADORES DE LOS LUGARES 24°, 25°, 26° Y 27° DEL CONCURSO "FAMILIA DE PAZ", EL CUAL PUEDE CONSULTARSE EN EL SIGUIENTE LINK https://escobedo.gob.mx/?p=proactiva, APARTADO "CONCURSO FAMILIA DE PAZ (COVID)"</t>
  </si>
  <si>
    <t>NOTA: LAS CANTIDADES QUE SE MENCIONAN EN LA COLUMNA DE SEÑALADA COMO "TOTAL POR FACTURA", ES EL RESULTADO DEL IMPORTE MÁS EL IMPUESTO EL VALOR AGREGADO (IVA); LOS ARTICULOS AQUÍ DESCRITOS FUERON ENTREGADOS A LOS GANADORES DE LOS LUGARES 16° Y 17° DEL CONCURSO "FAMILIA DE PAZ", EL CUAL PUEDE CONSULTARSE EN EL SIGUIENTE LINK https://escobedo.gob.mx/?p=proactiva, APARTADO "CONCURSO FAMILIA DE PAZ (COVID)"</t>
  </si>
  <si>
    <t>NOTA: LAS CANTIDADES QUE SE MENCIONAN EN LA COLUMNA DE SEÑALADA COMO "TOTAL POR FACTURA", ES EL RESULTADO DEL IMPORTE MÁS EL IMPUESTO EL VALOR AGREGADO (IVA); LOS ARTICULOS AQUÍ DESCRITOS FUERON ENTREGADOS A LOS GANADORES DE LOS LUGARES 3° Y 4° DEL CONCURSO "FAMILIA DE PAZ", EL CUAL PUEDE CONSULTARSE EN EL SIGUIENTE LINK https://escobedo.gob.mx/?p=proactiva, APARTADO "CONCURSO FAMILIA DE PAZ (COVID)"</t>
  </si>
  <si>
    <t>Desinfectante de manos CREMA EVITER 250 ML</t>
  </si>
  <si>
    <t>Desinfectante de manos JABON EVITER 250 ML</t>
  </si>
  <si>
    <t>Desinfectantes de superficies para úso médico SANITIZANTE EVITER 250 ML</t>
  </si>
  <si>
    <t>Desinfectantes de superficies para úso médico SANITIZANTE 30 ML</t>
  </si>
  <si>
    <t>Dirección de Salud</t>
  </si>
  <si>
    <t>Gresmex, S.A. de C.V.</t>
  </si>
  <si>
    <t>Empleados del Municipio de General Escobedo, Nuevo León</t>
  </si>
  <si>
    <t>Empleados del Municipio de General Escobedo, N.L.</t>
  </si>
  <si>
    <t>https://escobedo.gob.mx/transparencia/doc/Art10-01/20200904105427.pdf</t>
  </si>
  <si>
    <t>Humidificador sanitizante chico</t>
  </si>
  <si>
    <t>Humidificador sanitizante grande</t>
  </si>
  <si>
    <t>Dirección de Adquisiciones</t>
  </si>
  <si>
    <t xml:space="preserve">Comercializadora Metran, S.A. de C.V. </t>
  </si>
  <si>
    <t>https://escobedo.gob.mx/transparencia/doc/Art10-01/20200914112627.pdf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</si>
</sst>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DIN BoldAlternate"/>
    </font>
    <font>
      <sz val="20"/>
      <color theme="1"/>
      <name val="DIN BoldAlternate"/>
    </font>
    <font>
      <b/>
      <sz val="72"/>
      <color theme="0"/>
      <name val="DIN-Bold"/>
    </font>
    <font>
      <sz val="22"/>
      <color theme="0"/>
      <name val="D-DIN"/>
    </font>
    <font>
      <sz val="12"/>
      <color theme="1"/>
      <name val="D-DIN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DIN BoldAlternate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DIN BoldAlternate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13C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76">
    <xf numFmtId="0" fontId="0" fillId="0" borderId="0" xfId="0"/>
    <xf numFmtId="0" fontId="2" fillId="3" borderId="0" xfId="0" applyFont="1" applyFill="1"/>
    <xf numFmtId="0" fontId="5" fillId="4" borderId="0" xfId="0" applyFont="1" applyFill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top"/>
    </xf>
    <xf numFmtId="0" fontId="2" fillId="3" borderId="2" xfId="0" applyFont="1" applyFill="1" applyBorder="1"/>
    <xf numFmtId="0" fontId="4" fillId="2" borderId="0" xfId="0" applyFont="1" applyFill="1" applyAlignment="1"/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vertical="distributed"/>
    </xf>
    <xf numFmtId="17" fontId="6" fillId="5" borderId="3" xfId="0" applyNumberFormat="1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wrapText="1"/>
    </xf>
    <xf numFmtId="0" fontId="0" fillId="5" borderId="4" xfId="0" applyFill="1" applyBorder="1" applyAlignment="1">
      <alignment horizontal="center"/>
    </xf>
    <xf numFmtId="4" fontId="0" fillId="5" borderId="4" xfId="0" applyNumberFormat="1" applyFill="1" applyBorder="1"/>
    <xf numFmtId="0" fontId="2" fillId="5" borderId="0" xfId="0" applyFont="1" applyFill="1" applyAlignment="1">
      <alignment wrapText="1"/>
    </xf>
    <xf numFmtId="17" fontId="6" fillId="5" borderId="7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5" borderId="8" xfId="0" applyFont="1" applyFill="1" applyBorder="1"/>
    <xf numFmtId="0" fontId="0" fillId="5" borderId="8" xfId="0" applyFill="1" applyBorder="1" applyAlignment="1">
      <alignment horizontal="center"/>
    </xf>
    <xf numFmtId="4" fontId="0" fillId="5" borderId="8" xfId="0" applyNumberFormat="1" applyFill="1" applyBorder="1"/>
    <xf numFmtId="0" fontId="2" fillId="5" borderId="8" xfId="0" applyFont="1" applyFill="1" applyBorder="1" applyAlignment="1">
      <alignment wrapText="1"/>
    </xf>
    <xf numFmtId="0" fontId="2" fillId="5" borderId="0" xfId="0" applyFont="1" applyFill="1"/>
    <xf numFmtId="17" fontId="6" fillId="3" borderId="7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8" xfId="0" applyFont="1" applyFill="1" applyBorder="1"/>
    <xf numFmtId="0" fontId="0" fillId="0" borderId="8" xfId="0" applyFill="1" applyBorder="1" applyAlignment="1">
      <alignment horizontal="center"/>
    </xf>
    <xf numFmtId="4" fontId="0" fillId="0" borderId="8" xfId="0" applyNumberFormat="1" applyFill="1" applyBorder="1"/>
    <xf numFmtId="0" fontId="2" fillId="3" borderId="8" xfId="0" applyFont="1" applyFill="1" applyBorder="1" applyAlignment="1">
      <alignment wrapText="1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distributed"/>
    </xf>
    <xf numFmtId="0" fontId="2" fillId="5" borderId="8" xfId="0" applyFont="1" applyFill="1" applyBorder="1" applyAlignment="1">
      <alignment horizontal="center"/>
    </xf>
    <xf numFmtId="0" fontId="2" fillId="5" borderId="8" xfId="0" applyFont="1" applyFill="1" applyBorder="1" applyAlignment="1">
      <alignment vertical="distributed"/>
    </xf>
    <xf numFmtId="17" fontId="6" fillId="5" borderId="15" xfId="0" applyNumberFormat="1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 wrapText="1"/>
    </xf>
    <xf numFmtId="0" fontId="2" fillId="5" borderId="16" xfId="0" applyFont="1" applyFill="1" applyBorder="1"/>
    <xf numFmtId="0" fontId="0" fillId="5" borderId="16" xfId="0" applyFill="1" applyBorder="1" applyAlignment="1">
      <alignment horizontal="center"/>
    </xf>
    <xf numFmtId="4" fontId="0" fillId="5" borderId="16" xfId="0" applyNumberFormat="1" applyFill="1" applyBorder="1"/>
    <xf numFmtId="0" fontId="2" fillId="5" borderId="16" xfId="0" applyFont="1" applyFill="1" applyBorder="1" applyAlignment="1">
      <alignment wrapText="1"/>
    </xf>
    <xf numFmtId="0" fontId="2" fillId="5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vertical="distributed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vertical="distributed"/>
    </xf>
    <xf numFmtId="43" fontId="5" fillId="4" borderId="0" xfId="1" applyFont="1" applyFill="1" applyAlignment="1">
      <alignment vertical="top"/>
    </xf>
    <xf numFmtId="0" fontId="0" fillId="5" borderId="8" xfId="0" applyFill="1" applyBorder="1" applyAlignment="1">
      <alignment horizontal="left" vertical="distributed"/>
    </xf>
    <xf numFmtId="43" fontId="2" fillId="5" borderId="4" xfId="1" applyFont="1" applyFill="1" applyBorder="1" applyAlignment="1">
      <alignment wrapText="1"/>
    </xf>
    <xf numFmtId="43" fontId="2" fillId="5" borderId="8" xfId="1" applyFont="1" applyFill="1" applyBorder="1" applyAlignment="1">
      <alignment wrapText="1"/>
    </xf>
    <xf numFmtId="17" fontId="6" fillId="0" borderId="7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vertical="distributed"/>
    </xf>
    <xf numFmtId="0" fontId="2" fillId="0" borderId="8" xfId="0" applyFont="1" applyFill="1" applyBorder="1"/>
    <xf numFmtId="0" fontId="10" fillId="0" borderId="8" xfId="0" applyFont="1" applyFill="1" applyBorder="1" applyAlignment="1">
      <alignment horizontal="center"/>
    </xf>
    <xf numFmtId="4" fontId="10" fillId="0" borderId="8" xfId="0" applyNumberFormat="1" applyFont="1" applyFill="1" applyBorder="1"/>
    <xf numFmtId="0" fontId="2" fillId="0" borderId="8" xfId="0" applyFont="1" applyFill="1" applyBorder="1" applyAlignment="1">
      <alignment wrapText="1"/>
    </xf>
    <xf numFmtId="0" fontId="2" fillId="0" borderId="0" xfId="0" applyFont="1" applyFill="1"/>
    <xf numFmtId="0" fontId="10" fillId="5" borderId="8" xfId="0" applyFont="1" applyFill="1" applyBorder="1" applyAlignment="1">
      <alignment vertical="distributed"/>
    </xf>
    <xf numFmtId="0" fontId="10" fillId="5" borderId="8" xfId="0" applyFont="1" applyFill="1" applyBorder="1" applyAlignment="1">
      <alignment horizontal="center"/>
    </xf>
    <xf numFmtId="4" fontId="10" fillId="5" borderId="8" xfId="0" applyNumberFormat="1" applyFont="1" applyFill="1" applyBorder="1"/>
    <xf numFmtId="0" fontId="2" fillId="5" borderId="13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left"/>
    </xf>
    <xf numFmtId="0" fontId="0" fillId="0" borderId="8" xfId="0" applyFill="1" applyBorder="1" applyAlignment="1">
      <alignment horizontal="left" vertical="distributed"/>
    </xf>
    <xf numFmtId="0" fontId="0" fillId="5" borderId="8" xfId="0" applyFill="1" applyBorder="1" applyAlignment="1">
      <alignment horizontal="center" vertical="distributed"/>
    </xf>
    <xf numFmtId="0" fontId="0" fillId="0" borderId="8" xfId="0" applyFill="1" applyBorder="1" applyAlignment="1">
      <alignment horizontal="center" vertical="distributed"/>
    </xf>
    <xf numFmtId="0" fontId="2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distributed"/>
    </xf>
    <xf numFmtId="0" fontId="10" fillId="5" borderId="8" xfId="0" applyFont="1" applyFill="1" applyBorder="1" applyAlignment="1">
      <alignment horizontal="center" vertical="distributed"/>
    </xf>
    <xf numFmtId="0" fontId="10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8" fillId="0" borderId="10" xfId="2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distributed"/>
    </xf>
    <xf numFmtId="0" fontId="0" fillId="0" borderId="12" xfId="0" applyFill="1" applyBorder="1" applyAlignment="1">
      <alignment horizontal="left" vertical="distributed"/>
    </xf>
    <xf numFmtId="49" fontId="10" fillId="0" borderId="8" xfId="0" applyNumberFormat="1" applyFont="1" applyFill="1" applyBorder="1" applyAlignment="1">
      <alignment horizontal="center" vertical="distributed" wrapText="1"/>
    </xf>
    <xf numFmtId="0" fontId="8" fillId="0" borderId="11" xfId="2" applyBorder="1" applyAlignment="1">
      <alignment horizontal="center" vertical="center"/>
    </xf>
    <xf numFmtId="43" fontId="2" fillId="3" borderId="8" xfId="1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43" fontId="2" fillId="3" borderId="0" xfId="1" applyFont="1" applyFill="1"/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distributed" wrapText="1"/>
    </xf>
    <xf numFmtId="0" fontId="8" fillId="0" borderId="0" xfId="2"/>
    <xf numFmtId="0" fontId="12" fillId="3" borderId="0" xfId="0" applyFont="1" applyFill="1" applyBorder="1" applyAlignment="1">
      <alignment horizontal="right" vertical="center" wrapText="1"/>
    </xf>
    <xf numFmtId="43" fontId="3" fillId="3" borderId="0" xfId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wrapText="1"/>
    </xf>
    <xf numFmtId="0" fontId="8" fillId="5" borderId="6" xfId="2" applyFill="1" applyBorder="1" applyAlignment="1">
      <alignment horizontal="center" vertical="center"/>
    </xf>
    <xf numFmtId="0" fontId="8" fillId="0" borderId="11" xfId="2" applyFill="1" applyBorder="1" applyAlignment="1">
      <alignment horizontal="center" vertical="center"/>
    </xf>
    <xf numFmtId="0" fontId="8" fillId="5" borderId="11" xfId="2" applyFill="1" applyBorder="1" applyAlignment="1">
      <alignment horizontal="center" vertical="center"/>
    </xf>
    <xf numFmtId="43" fontId="0" fillId="5" borderId="8" xfId="1" applyFont="1" applyFill="1" applyBorder="1"/>
    <xf numFmtId="43" fontId="2" fillId="5" borderId="16" xfId="1" applyFont="1" applyFill="1" applyBorder="1" applyAlignment="1">
      <alignment wrapText="1"/>
    </xf>
    <xf numFmtId="0" fontId="0" fillId="5" borderId="8" xfId="0" applyFill="1" applyBorder="1" applyAlignment="1">
      <alignment horizontal="center" vertical="distributed"/>
    </xf>
    <xf numFmtId="4" fontId="2" fillId="5" borderId="4" xfId="1" applyNumberFormat="1" applyFont="1" applyFill="1" applyBorder="1" applyAlignment="1">
      <alignment wrapText="1"/>
    </xf>
    <xf numFmtId="4" fontId="2" fillId="5" borderId="8" xfId="1" applyNumberFormat="1" applyFont="1" applyFill="1" applyBorder="1" applyAlignment="1">
      <alignment wrapText="1"/>
    </xf>
    <xf numFmtId="4" fontId="2" fillId="0" borderId="8" xfId="1" applyNumberFormat="1" applyFont="1" applyFill="1" applyBorder="1" applyAlignment="1">
      <alignment wrapText="1"/>
    </xf>
    <xf numFmtId="4" fontId="2" fillId="3" borderId="8" xfId="1" applyNumberFormat="1" applyFont="1" applyFill="1" applyBorder="1" applyAlignment="1">
      <alignment wrapText="1"/>
    </xf>
    <xf numFmtId="4" fontId="2" fillId="5" borderId="8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3" fontId="3" fillId="3" borderId="8" xfId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distributed" wrapText="1"/>
    </xf>
    <xf numFmtId="0" fontId="3" fillId="3" borderId="19" xfId="0" applyFont="1" applyFill="1" applyBorder="1" applyAlignment="1">
      <alignment horizontal="center" vertical="center" wrapText="1"/>
    </xf>
    <xf numFmtId="4" fontId="0" fillId="3" borderId="8" xfId="0" applyNumberFormat="1" applyFill="1" applyBorder="1"/>
    <xf numFmtId="0" fontId="2" fillId="3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17" fontId="6" fillId="5" borderId="8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vertical="distributed" wrapText="1"/>
    </xf>
    <xf numFmtId="0" fontId="8" fillId="5" borderId="8" xfId="2" applyFill="1" applyBorder="1" applyAlignment="1" applyProtection="1"/>
    <xf numFmtId="17" fontId="2" fillId="3" borderId="8" xfId="0" applyNumberFormat="1" applyFont="1" applyFill="1" applyBorder="1" applyAlignment="1">
      <alignment horizontal="center"/>
    </xf>
    <xf numFmtId="43" fontId="2" fillId="3" borderId="8" xfId="1" applyFont="1" applyFill="1" applyBorder="1"/>
    <xf numFmtId="0" fontId="8" fillId="0" borderId="8" xfId="2" applyBorder="1"/>
    <xf numFmtId="0" fontId="12" fillId="3" borderId="8" xfId="0" applyFont="1" applyFill="1" applyBorder="1" applyAlignment="1">
      <alignment horizontal="right" wrapText="1"/>
    </xf>
    <xf numFmtId="43" fontId="2" fillId="3" borderId="8" xfId="1" applyFont="1" applyFill="1" applyBorder="1" applyAlignment="1">
      <alignment horizontal="center"/>
    </xf>
    <xf numFmtId="2" fontId="2" fillId="3" borderId="8" xfId="1" applyNumberFormat="1" applyFont="1" applyFill="1" applyBorder="1"/>
    <xf numFmtId="2" fontId="2" fillId="5" borderId="8" xfId="1" applyNumberFormat="1" applyFont="1" applyFill="1" applyBorder="1" applyAlignment="1">
      <alignment wrapText="1"/>
    </xf>
    <xf numFmtId="0" fontId="14" fillId="5" borderId="8" xfId="2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8" fillId="5" borderId="6" xfId="2" applyFill="1" applyBorder="1" applyAlignment="1">
      <alignment horizontal="center" vertical="center"/>
    </xf>
    <xf numFmtId="4" fontId="2" fillId="0" borderId="8" xfId="1" applyNumberFormat="1" applyFont="1" applyFill="1" applyBorder="1" applyAlignment="1">
      <alignment horizontal="center" vertical="center" wrapText="1"/>
    </xf>
    <xf numFmtId="4" fontId="2" fillId="5" borderId="12" xfId="1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distributed"/>
    </xf>
    <xf numFmtId="0" fontId="8" fillId="5" borderId="11" xfId="2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4" fontId="0" fillId="0" borderId="8" xfId="0" applyNumberFormat="1" applyFill="1" applyBorder="1" applyAlignment="1">
      <alignment vertical="center"/>
    </xf>
    <xf numFmtId="4" fontId="2" fillId="3" borderId="8" xfId="1" applyNumberFormat="1" applyFont="1" applyFill="1" applyBorder="1" applyAlignment="1">
      <alignment vertical="center" wrapText="1"/>
    </xf>
    <xf numFmtId="49" fontId="10" fillId="5" borderId="8" xfId="0" applyNumberFormat="1" applyFont="1" applyFill="1" applyBorder="1" applyAlignment="1">
      <alignment horizontal="center" vertical="distributed" wrapText="1"/>
    </xf>
    <xf numFmtId="17" fontId="6" fillId="5" borderId="22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5" borderId="12" xfId="0" applyFont="1" applyFill="1" applyBorder="1"/>
    <xf numFmtId="0" fontId="0" fillId="5" borderId="12" xfId="0" applyFill="1" applyBorder="1" applyAlignment="1">
      <alignment horizontal="center"/>
    </xf>
    <xf numFmtId="4" fontId="0" fillId="5" borderId="12" xfId="0" applyNumberFormat="1" applyFill="1" applyBorder="1"/>
    <xf numFmtId="4" fontId="2" fillId="5" borderId="12" xfId="1" applyNumberFormat="1" applyFont="1" applyFill="1" applyBorder="1" applyAlignment="1">
      <alignment wrapText="1"/>
    </xf>
    <xf numFmtId="0" fontId="2" fillId="5" borderId="12" xfId="0" applyFont="1" applyFill="1" applyBorder="1" applyAlignment="1">
      <alignment wrapText="1"/>
    </xf>
    <xf numFmtId="0" fontId="10" fillId="5" borderId="6" xfId="0" applyFont="1" applyFill="1" applyBorder="1" applyAlignment="1">
      <alignment horizontal="center" wrapText="1"/>
    </xf>
    <xf numFmtId="2" fontId="2" fillId="3" borderId="8" xfId="0" applyNumberFormat="1" applyFont="1" applyFill="1" applyBorder="1"/>
    <xf numFmtId="17" fontId="2" fillId="5" borderId="8" xfId="0" applyNumberFormat="1" applyFont="1" applyFill="1" applyBorder="1" applyAlignment="1">
      <alignment horizontal="center"/>
    </xf>
    <xf numFmtId="2" fontId="2" fillId="5" borderId="8" xfId="0" applyNumberFormat="1" applyFont="1" applyFill="1" applyBorder="1"/>
    <xf numFmtId="43" fontId="2" fillId="5" borderId="8" xfId="1" applyFont="1" applyFill="1" applyBorder="1"/>
    <xf numFmtId="0" fontId="2" fillId="5" borderId="8" xfId="0" applyFont="1" applyFill="1" applyBorder="1" applyAlignment="1">
      <alignment horizontal="left" wrapText="1"/>
    </xf>
    <xf numFmtId="0" fontId="8" fillId="5" borderId="0" xfId="2" applyFill="1"/>
    <xf numFmtId="0" fontId="15" fillId="3" borderId="8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8" fillId="3" borderId="8" xfId="2" applyFill="1" applyBorder="1"/>
    <xf numFmtId="0" fontId="14" fillId="0" borderId="8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distributed"/>
    </xf>
    <xf numFmtId="0" fontId="2" fillId="3" borderId="8" xfId="0" applyFont="1" applyFill="1" applyBorder="1" applyAlignment="1">
      <alignment horizontal="center" vertical="distributed"/>
    </xf>
    <xf numFmtId="17" fontId="2" fillId="6" borderId="8" xfId="0" applyNumberFormat="1" applyFont="1" applyFill="1" applyBorder="1" applyAlignment="1">
      <alignment horizontal="center"/>
    </xf>
    <xf numFmtId="0" fontId="2" fillId="6" borderId="8" xfId="0" applyFont="1" applyFill="1" applyBorder="1"/>
    <xf numFmtId="43" fontId="2" fillId="6" borderId="8" xfId="1" applyFont="1" applyFill="1" applyBorder="1"/>
    <xf numFmtId="0" fontId="2" fillId="6" borderId="8" xfId="0" applyFont="1" applyFill="1" applyBorder="1" applyAlignment="1">
      <alignment wrapText="1"/>
    </xf>
    <xf numFmtId="0" fontId="2" fillId="6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distributed"/>
    </xf>
    <xf numFmtId="0" fontId="2" fillId="6" borderId="8" xfId="0" applyFont="1" applyFill="1" applyBorder="1" applyAlignment="1">
      <alignment horizontal="left" wrapText="1"/>
    </xf>
    <xf numFmtId="0" fontId="14" fillId="6" borderId="8" xfId="2" applyFont="1" applyFill="1" applyBorder="1" applyAlignment="1">
      <alignment horizontal="center" vertical="center" wrapText="1"/>
    </xf>
    <xf numFmtId="43" fontId="15" fillId="3" borderId="0" xfId="1" applyFont="1" applyFill="1"/>
    <xf numFmtId="0" fontId="2" fillId="6" borderId="8" xfId="0" applyFont="1" applyFill="1" applyBorder="1" applyAlignment="1">
      <alignment vertical="distributed"/>
    </xf>
    <xf numFmtId="0" fontId="2" fillId="6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left" wrapText="1"/>
    </xf>
    <xf numFmtId="17" fontId="6" fillId="5" borderId="8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/>
    </xf>
    <xf numFmtId="0" fontId="0" fillId="5" borderId="8" xfId="0" applyFill="1" applyBorder="1" applyAlignment="1">
      <alignment horizontal="center" vertical="center"/>
    </xf>
    <xf numFmtId="4" fontId="0" fillId="5" borderId="8" xfId="0" applyNumberFormat="1" applyFill="1" applyBorder="1" applyAlignment="1">
      <alignment vertical="center"/>
    </xf>
    <xf numFmtId="4" fontId="2" fillId="5" borderId="8" xfId="1" applyNumberFormat="1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8" fillId="0" borderId="8" xfId="2" applyBorder="1" applyAlignment="1">
      <alignment vertical="center"/>
    </xf>
    <xf numFmtId="17" fontId="2" fillId="3" borderId="12" xfId="0" applyNumberFormat="1" applyFont="1" applyFill="1" applyBorder="1" applyAlignment="1">
      <alignment horizontal="center"/>
    </xf>
    <xf numFmtId="0" fontId="2" fillId="3" borderId="12" xfId="0" applyFont="1" applyFill="1" applyBorder="1"/>
    <xf numFmtId="43" fontId="2" fillId="3" borderId="12" xfId="1" applyFont="1" applyFill="1" applyBorder="1"/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left" wrapText="1"/>
    </xf>
    <xf numFmtId="0" fontId="14" fillId="0" borderId="12" xfId="2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distributed"/>
    </xf>
    <xf numFmtId="0" fontId="2" fillId="5" borderId="12" xfId="0" applyFont="1" applyFill="1" applyBorder="1" applyAlignment="1">
      <alignment horizontal="left" wrapText="1"/>
    </xf>
    <xf numFmtId="0" fontId="16" fillId="0" borderId="8" xfId="2" applyFont="1" applyBorder="1"/>
    <xf numFmtId="0" fontId="16" fillId="5" borderId="8" xfId="2" applyFont="1" applyFill="1" applyBorder="1"/>
    <xf numFmtId="0" fontId="2" fillId="5" borderId="0" xfId="0" applyFont="1" applyFill="1" applyBorder="1"/>
    <xf numFmtId="0" fontId="2" fillId="5" borderId="19" xfId="0" applyFont="1" applyFill="1" applyBorder="1"/>
    <xf numFmtId="0" fontId="0" fillId="6" borderId="8" xfId="0" applyFill="1" applyBorder="1" applyAlignment="1">
      <alignment horizontal="center"/>
    </xf>
    <xf numFmtId="0" fontId="0" fillId="6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left"/>
    </xf>
    <xf numFmtId="0" fontId="0" fillId="6" borderId="8" xfId="0" applyFont="1" applyFill="1" applyBorder="1" applyAlignment="1">
      <alignment horizontal="center" wrapText="1"/>
    </xf>
    <xf numFmtId="17" fontId="2" fillId="0" borderId="8" xfId="0" applyNumberFormat="1" applyFont="1" applyFill="1" applyBorder="1" applyAlignment="1">
      <alignment horizontal="center"/>
    </xf>
    <xf numFmtId="43" fontId="2" fillId="0" borderId="8" xfId="1" applyFont="1" applyFill="1" applyBorder="1"/>
    <xf numFmtId="0" fontId="2" fillId="0" borderId="8" xfId="0" applyFont="1" applyFill="1" applyBorder="1" applyAlignment="1">
      <alignment vertical="distributed"/>
    </xf>
    <xf numFmtId="0" fontId="2" fillId="0" borderId="8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center" wrapText="1"/>
    </xf>
    <xf numFmtId="0" fontId="8" fillId="7" borderId="0" xfId="2" applyFill="1"/>
    <xf numFmtId="0" fontId="0" fillId="0" borderId="12" xfId="0" applyFont="1" applyFill="1" applyBorder="1" applyAlignment="1">
      <alignment horizontal="center" wrapText="1"/>
    </xf>
    <xf numFmtId="43" fontId="2" fillId="6" borderId="8" xfId="1" applyFont="1" applyFill="1" applyBorder="1" applyAlignment="1">
      <alignment horizontal="center" vertical="center"/>
    </xf>
    <xf numFmtId="2" fontId="2" fillId="6" borderId="8" xfId="0" applyNumberFormat="1" applyFont="1" applyFill="1" applyBorder="1" applyAlignment="1">
      <alignment horizontal="right" vertical="center"/>
    </xf>
    <xf numFmtId="0" fontId="8" fillId="6" borderId="0" xfId="2" applyFill="1"/>
    <xf numFmtId="43" fontId="2" fillId="0" borderId="8" xfId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right" vertical="center"/>
    </xf>
    <xf numFmtId="0" fontId="8" fillId="6" borderId="8" xfId="2" applyFill="1" applyBorder="1"/>
    <xf numFmtId="0" fontId="2" fillId="6" borderId="0" xfId="0" applyFont="1" applyFill="1"/>
    <xf numFmtId="0" fontId="1" fillId="3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left"/>
    </xf>
    <xf numFmtId="43" fontId="2" fillId="5" borderId="12" xfId="1" applyFont="1" applyFill="1" applyBorder="1" applyAlignment="1">
      <alignment horizontal="center" wrapText="1"/>
    </xf>
    <xf numFmtId="43" fontId="2" fillId="5" borderId="9" xfId="1" applyFont="1" applyFill="1" applyBorder="1" applyAlignment="1">
      <alignment horizontal="center" wrapText="1"/>
    </xf>
    <xf numFmtId="43" fontId="2" fillId="5" borderId="5" xfId="1" applyFont="1" applyFill="1" applyBorder="1" applyAlignment="1">
      <alignment horizontal="center" wrapText="1"/>
    </xf>
    <xf numFmtId="43" fontId="2" fillId="3" borderId="12" xfId="1" applyFont="1" applyFill="1" applyBorder="1" applyAlignment="1">
      <alignment horizontal="center" wrapText="1"/>
    </xf>
    <xf numFmtId="43" fontId="2" fillId="3" borderId="13" xfId="1" applyFont="1" applyFill="1" applyBorder="1" applyAlignment="1">
      <alignment horizontal="center" wrapText="1"/>
    </xf>
    <xf numFmtId="43" fontId="2" fillId="3" borderId="9" xfId="1" applyFont="1" applyFill="1" applyBorder="1" applyAlignment="1">
      <alignment horizontal="center" wrapText="1"/>
    </xf>
    <xf numFmtId="43" fontId="2" fillId="5" borderId="13" xfId="1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8" fillId="0" borderId="6" xfId="2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8" fillId="5" borderId="6" xfId="2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distributed"/>
    </xf>
    <xf numFmtId="0" fontId="2" fillId="5" borderId="13" xfId="0" applyFont="1" applyFill="1" applyBorder="1" applyAlignment="1">
      <alignment horizontal="center" vertical="distributed"/>
    </xf>
    <xf numFmtId="0" fontId="2" fillId="5" borderId="9" xfId="0" applyFont="1" applyFill="1" applyBorder="1" applyAlignment="1">
      <alignment horizontal="center" vertical="distributed"/>
    </xf>
    <xf numFmtId="0" fontId="0" fillId="5" borderId="14" xfId="0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distributed"/>
    </xf>
    <xf numFmtId="0" fontId="2" fillId="3" borderId="13" xfId="0" applyFont="1" applyFill="1" applyBorder="1" applyAlignment="1">
      <alignment horizontal="center" vertical="distributed"/>
    </xf>
    <xf numFmtId="0" fontId="2" fillId="3" borderId="9" xfId="0" applyFont="1" applyFill="1" applyBorder="1" applyAlignment="1">
      <alignment horizontal="center" vertical="distributed"/>
    </xf>
    <xf numFmtId="0" fontId="4" fillId="2" borderId="0" xfId="0" applyFont="1" applyFill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vertical="distributed" wrapText="1"/>
    </xf>
    <xf numFmtId="0" fontId="2" fillId="5" borderId="9" xfId="0" applyFont="1" applyFill="1" applyBorder="1" applyAlignment="1">
      <alignment horizontal="center" vertical="distributed" wrapTex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8" fillId="0" borderId="12" xfId="2" applyBorder="1" applyAlignment="1">
      <alignment horizontal="center" vertical="center"/>
    </xf>
    <xf numFmtId="0" fontId="8" fillId="0" borderId="13" xfId="2" applyBorder="1" applyAlignment="1">
      <alignment horizontal="center" vertical="center"/>
    </xf>
    <xf numFmtId="0" fontId="8" fillId="0" borderId="9" xfId="2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7" fontId="6" fillId="3" borderId="12" xfId="0" applyNumberFormat="1" applyFont="1" applyFill="1" applyBorder="1" applyAlignment="1">
      <alignment horizontal="center" vertical="center" wrapText="1"/>
    </xf>
    <xf numFmtId="17" fontId="6" fillId="3" borderId="13" xfId="0" applyNumberFormat="1" applyFont="1" applyFill="1" applyBorder="1" applyAlignment="1">
      <alignment horizontal="center" vertical="center" wrapText="1"/>
    </xf>
    <xf numFmtId="17" fontId="6" fillId="3" borderId="9" xfId="0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0" borderId="9" xfId="1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wrapText="1"/>
    </xf>
    <xf numFmtId="0" fontId="10" fillId="5" borderId="21" xfId="0" applyFont="1" applyFill="1" applyBorder="1" applyAlignment="1">
      <alignment horizontal="center" wrapText="1"/>
    </xf>
    <xf numFmtId="0" fontId="10" fillId="5" borderId="20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wrapText="1"/>
    </xf>
    <xf numFmtId="0" fontId="10" fillId="0" borderId="20" xfId="0" applyFont="1" applyFill="1" applyBorder="1" applyAlignment="1">
      <alignment horizontal="center" wrapText="1"/>
    </xf>
    <xf numFmtId="4" fontId="2" fillId="5" borderId="5" xfId="1" applyNumberFormat="1" applyFont="1" applyFill="1" applyBorder="1" applyAlignment="1">
      <alignment horizontal="center" vertical="center" wrapText="1"/>
    </xf>
    <xf numFmtId="4" fontId="2" fillId="5" borderId="13" xfId="1" applyNumberFormat="1" applyFont="1" applyFill="1" applyBorder="1" applyAlignment="1">
      <alignment horizontal="center" vertical="center" wrapText="1"/>
    </xf>
    <xf numFmtId="4" fontId="2" fillId="5" borderId="9" xfId="1" applyNumberFormat="1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2" fillId="5" borderId="12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distributed"/>
    </xf>
    <xf numFmtId="0" fontId="2" fillId="0" borderId="1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8" fillId="0" borderId="11" xfId="2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distributed"/>
    </xf>
    <xf numFmtId="0" fontId="0" fillId="5" borderId="8" xfId="0" applyFill="1" applyBorder="1" applyAlignment="1">
      <alignment horizontal="center" vertical="distributed"/>
    </xf>
    <xf numFmtId="0" fontId="2" fillId="5" borderId="13" xfId="0" applyFont="1" applyFill="1" applyBorder="1" applyAlignment="1">
      <alignment horizontal="center" wrapText="1"/>
    </xf>
    <xf numFmtId="0" fontId="9" fillId="5" borderId="14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5" borderId="6" xfId="2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distributed"/>
    </xf>
    <xf numFmtId="0" fontId="8" fillId="5" borderId="11" xfId="2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1" xfId="2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14" fontId="0" fillId="5" borderId="12" xfId="0" applyNumberFormat="1" applyFill="1" applyBorder="1" applyAlignment="1">
      <alignment horizontal="center" vertical="distributed"/>
    </xf>
    <xf numFmtId="14" fontId="0" fillId="5" borderId="13" xfId="0" applyNumberFormat="1" applyFill="1" applyBorder="1" applyAlignment="1">
      <alignment horizontal="center" vertical="distributed"/>
    </xf>
    <xf numFmtId="14" fontId="0" fillId="5" borderId="9" xfId="0" applyNumberFormat="1" applyFill="1" applyBorder="1" applyAlignment="1">
      <alignment horizontal="center" vertical="distributed"/>
    </xf>
    <xf numFmtId="0" fontId="10" fillId="5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distributed"/>
    </xf>
    <xf numFmtId="0" fontId="10" fillId="0" borderId="9" xfId="0" applyFont="1" applyFill="1" applyBorder="1" applyAlignment="1">
      <alignment horizontal="center" vertical="distributed"/>
    </xf>
    <xf numFmtId="0" fontId="0" fillId="5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distributed"/>
    </xf>
    <xf numFmtId="0" fontId="2" fillId="5" borderId="12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17" fontId="2" fillId="5" borderId="12" xfId="0" applyNumberFormat="1" applyFont="1" applyFill="1" applyBorder="1" applyAlignment="1">
      <alignment horizontal="center" vertical="center"/>
    </xf>
    <xf numFmtId="17" fontId="2" fillId="5" borderId="13" xfId="0" applyNumberFormat="1" applyFont="1" applyFill="1" applyBorder="1" applyAlignment="1">
      <alignment horizontal="center" vertical="center"/>
    </xf>
    <xf numFmtId="17" fontId="2" fillId="5" borderId="9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43" fontId="2" fillId="5" borderId="12" xfId="1" applyFont="1" applyFill="1" applyBorder="1" applyAlignment="1">
      <alignment horizontal="center" vertical="center"/>
    </xf>
    <xf numFmtId="43" fontId="2" fillId="5" borderId="13" xfId="1" applyFont="1" applyFill="1" applyBorder="1" applyAlignment="1">
      <alignment horizontal="center" vertical="center"/>
    </xf>
    <xf numFmtId="43" fontId="2" fillId="5" borderId="9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right" vertical="center"/>
    </xf>
    <xf numFmtId="0" fontId="2" fillId="5" borderId="13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right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6" fillId="0" borderId="9" xfId="2" applyFont="1" applyBorder="1" applyAlignment="1">
      <alignment horizontal="left" vertical="center"/>
    </xf>
    <xf numFmtId="0" fontId="14" fillId="5" borderId="12" xfId="2" applyFont="1" applyFill="1" applyBorder="1" applyAlignment="1">
      <alignment horizontal="center" vertical="center" wrapText="1"/>
    </xf>
    <xf numFmtId="0" fontId="14" fillId="5" borderId="13" xfId="2" applyFont="1" applyFill="1" applyBorder="1" applyAlignment="1">
      <alignment horizontal="center" vertical="center" wrapText="1"/>
    </xf>
    <xf numFmtId="0" fontId="14" fillId="5" borderId="9" xfId="2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43" fontId="2" fillId="6" borderId="12" xfId="1" applyFont="1" applyFill="1" applyBorder="1" applyAlignment="1">
      <alignment horizontal="center" vertical="center"/>
    </xf>
    <xf numFmtId="43" fontId="2" fillId="6" borderId="13" xfId="1" applyFont="1" applyFill="1" applyBorder="1" applyAlignment="1">
      <alignment horizontal="center" vertical="center"/>
    </xf>
    <xf numFmtId="43" fontId="2" fillId="6" borderId="9" xfId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7" fontId="2" fillId="6" borderId="12" xfId="0" applyNumberFormat="1" applyFont="1" applyFill="1" applyBorder="1" applyAlignment="1">
      <alignment horizontal="center" vertical="center"/>
    </xf>
    <xf numFmtId="17" fontId="2" fillId="6" borderId="13" xfId="0" applyNumberFormat="1" applyFont="1" applyFill="1" applyBorder="1" applyAlignment="1">
      <alignment horizontal="center" vertical="center"/>
    </xf>
    <xf numFmtId="17" fontId="2" fillId="6" borderId="9" xfId="0" applyNumberFormat="1" applyFont="1" applyFill="1" applyBorder="1" applyAlignment="1">
      <alignment horizontal="center" vertical="center"/>
    </xf>
    <xf numFmtId="2" fontId="2" fillId="6" borderId="12" xfId="1" applyNumberFormat="1" applyFont="1" applyFill="1" applyBorder="1" applyAlignment="1">
      <alignment horizontal="right" vertical="center"/>
    </xf>
    <xf numFmtId="2" fontId="2" fillId="6" borderId="9" xfId="1" applyNumberFormat="1" applyFont="1" applyFill="1" applyBorder="1" applyAlignment="1">
      <alignment horizontal="right" vertical="center"/>
    </xf>
    <xf numFmtId="43" fontId="2" fillId="0" borderId="12" xfId="1" applyFont="1" applyFill="1" applyBorder="1" applyAlignment="1">
      <alignment horizontal="center" vertical="center"/>
    </xf>
    <xf numFmtId="43" fontId="2" fillId="0" borderId="13" xfId="1" applyFont="1" applyFill="1" applyBorder="1" applyAlignment="1">
      <alignment horizontal="center" vertical="center"/>
    </xf>
    <xf numFmtId="43" fontId="2" fillId="0" borderId="9" xfId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right" vertical="center"/>
    </xf>
    <xf numFmtId="2" fontId="2" fillId="0" borderId="13" xfId="0" applyNumberFormat="1" applyFont="1" applyFill="1" applyBorder="1" applyAlignment="1">
      <alignment horizontal="right" vertical="center"/>
    </xf>
    <xf numFmtId="2" fontId="2" fillId="0" borderId="9" xfId="0" applyNumberFormat="1" applyFont="1" applyFill="1" applyBorder="1" applyAlignment="1">
      <alignment horizontal="right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8" fillId="3" borderId="12" xfId="2" applyFill="1" applyBorder="1" applyAlignment="1">
      <alignment horizontal="center" vertical="center"/>
    </xf>
    <xf numFmtId="0" fontId="8" fillId="3" borderId="13" xfId="2" applyFill="1" applyBorder="1" applyAlignment="1">
      <alignment horizontal="center" vertical="center"/>
    </xf>
    <xf numFmtId="0" fontId="8" fillId="3" borderId="9" xfId="2" applyFill="1" applyBorder="1" applyAlignment="1">
      <alignment horizontal="center" vertical="center"/>
    </xf>
    <xf numFmtId="17" fontId="2" fillId="3" borderId="12" xfId="0" applyNumberFormat="1" applyFont="1" applyFill="1" applyBorder="1" applyAlignment="1">
      <alignment horizontal="center" vertical="center"/>
    </xf>
    <xf numFmtId="17" fontId="2" fillId="3" borderId="13" xfId="0" applyNumberFormat="1" applyFont="1" applyFill="1" applyBorder="1" applyAlignment="1">
      <alignment horizontal="center" vertical="center"/>
    </xf>
    <xf numFmtId="17" fontId="2" fillId="3" borderId="9" xfId="0" applyNumberFormat="1" applyFont="1" applyFill="1" applyBorder="1" applyAlignment="1">
      <alignment horizontal="center" vertical="center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9" xfId="1" applyFont="1" applyFill="1" applyBorder="1" applyAlignment="1">
      <alignment horizontal="center" vertical="center"/>
    </xf>
    <xf numFmtId="43" fontId="2" fillId="3" borderId="12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</cellXfs>
  <cellStyles count="4">
    <cellStyle name="Hipervínculo" xfId="2" builtinId="8"/>
    <cellStyle name="Hipervínculo 2" xfId="3" xr:uid="{00000000-0005-0000-0000-000001000000}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13C43"/>
      <color rgb="FF922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1/20200509112053.pdf" TargetMode="External"/><Relationship Id="rId13" Type="http://schemas.openxmlformats.org/officeDocument/2006/relationships/hyperlink" Target="https://escobedo.gob.mx/transparencia/doc/Art10-01/20200509112217.pdf" TargetMode="External"/><Relationship Id="rId18" Type="http://schemas.openxmlformats.org/officeDocument/2006/relationships/hyperlink" Target="https://escobedo.gob.mx/transparencia/doc/Art10-01/20200509112408.pdf" TargetMode="External"/><Relationship Id="rId3" Type="http://schemas.openxmlformats.org/officeDocument/2006/relationships/hyperlink" Target="https://escobedo.gob.mx/transparencia/doc/Art10-01/20200509111906.pdf" TargetMode="External"/><Relationship Id="rId7" Type="http://schemas.openxmlformats.org/officeDocument/2006/relationships/hyperlink" Target="https://escobedo.gob.mx/transparencia/doc/Art10-01/20200509112034.pdf" TargetMode="External"/><Relationship Id="rId12" Type="http://schemas.openxmlformats.org/officeDocument/2006/relationships/hyperlink" Target="https://escobedo.gob.mx/transparencia/doc/Art10-01/20200509112153.pdf" TargetMode="External"/><Relationship Id="rId17" Type="http://schemas.openxmlformats.org/officeDocument/2006/relationships/hyperlink" Target="https://escobedo.gob.mx/transparencia/doc/Art10-01/20200509112344.pdf" TargetMode="External"/><Relationship Id="rId2" Type="http://schemas.openxmlformats.org/officeDocument/2006/relationships/hyperlink" Target="https://escobedo.gob.mx/transparencia/doc/Art10-01/20200509111849.pdf" TargetMode="External"/><Relationship Id="rId16" Type="http://schemas.openxmlformats.org/officeDocument/2006/relationships/hyperlink" Target="https://escobedo.gob.mx/transparencia/doc/Art10-01/20200509112325.pdf" TargetMode="External"/><Relationship Id="rId1" Type="http://schemas.openxmlformats.org/officeDocument/2006/relationships/hyperlink" Target="https://escobedo.gob.mx/transparencia/doc/Art10-01/20200509044150.pdf" TargetMode="External"/><Relationship Id="rId6" Type="http://schemas.openxmlformats.org/officeDocument/2006/relationships/hyperlink" Target="https://escobedo.gob.mx/transparencia/doc/Art10-01/20200509112021.pdf" TargetMode="External"/><Relationship Id="rId11" Type="http://schemas.openxmlformats.org/officeDocument/2006/relationships/hyperlink" Target="https://escobedo.gob.mx/transparencia/doc/Art10-01/20200509112313.pdf" TargetMode="External"/><Relationship Id="rId5" Type="http://schemas.openxmlformats.org/officeDocument/2006/relationships/hyperlink" Target="https://escobedo.gob.mx/transparencia/doc/Art10-01/20200509112004.pdf" TargetMode="External"/><Relationship Id="rId15" Type="http://schemas.openxmlformats.org/officeDocument/2006/relationships/hyperlink" Target="https://escobedo.gob.mx/transparencia/doc/Art10-01/20200509112253.pdf" TargetMode="External"/><Relationship Id="rId10" Type="http://schemas.openxmlformats.org/officeDocument/2006/relationships/hyperlink" Target="https://escobedo.gob.mx/transparencia/doc/Art10-01/20200509112133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Art10-01/20200509111946.pdf" TargetMode="External"/><Relationship Id="rId9" Type="http://schemas.openxmlformats.org/officeDocument/2006/relationships/hyperlink" Target="https://escobedo.gob.mx/transparencia/doc/Art10-01/20200509112115.pdf" TargetMode="External"/><Relationship Id="rId14" Type="http://schemas.openxmlformats.org/officeDocument/2006/relationships/hyperlink" Target="https://escobedo.gob.mx/transparencia/doc/Art10-01/20200509112235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1/20200510123115.pdf" TargetMode="External"/><Relationship Id="rId13" Type="http://schemas.openxmlformats.org/officeDocument/2006/relationships/hyperlink" Target="https://escobedo.gob.mx/transparencia/doc/Art10-01/20200510123355.pdf" TargetMode="External"/><Relationship Id="rId18" Type="http://schemas.openxmlformats.org/officeDocument/2006/relationships/hyperlink" Target="https://escobedo.gob.mx/transparencia/doc/Art10-01/20200510123549.pdf" TargetMode="External"/><Relationship Id="rId26" Type="http://schemas.openxmlformats.org/officeDocument/2006/relationships/hyperlink" Target="https://escobedo.gob.mx/transparencia/doc/Art10-01/20200510124009.pdf" TargetMode="External"/><Relationship Id="rId3" Type="http://schemas.openxmlformats.org/officeDocument/2006/relationships/hyperlink" Target="https://escobedo.gob.mx/transparencia/doc/Art10-01/20200510122924.pdf" TargetMode="External"/><Relationship Id="rId21" Type="http://schemas.openxmlformats.org/officeDocument/2006/relationships/hyperlink" Target="https://escobedo.gob.mx/transparencia/doc/Art10-01/20200510123709.pdf" TargetMode="External"/><Relationship Id="rId7" Type="http://schemas.openxmlformats.org/officeDocument/2006/relationships/hyperlink" Target="https://escobedo.gob.mx/transparencia/doc/Art10-01/20200510123057.pdf" TargetMode="External"/><Relationship Id="rId12" Type="http://schemas.openxmlformats.org/officeDocument/2006/relationships/hyperlink" Target="https://escobedo.gob.mx/transparencia/doc/Art10-01/20200510123314.pdf" TargetMode="External"/><Relationship Id="rId17" Type="http://schemas.openxmlformats.org/officeDocument/2006/relationships/hyperlink" Target="https://escobedo.gob.mx/transparencia/doc/Art10-01/20200510123529.pdf" TargetMode="External"/><Relationship Id="rId25" Type="http://schemas.openxmlformats.org/officeDocument/2006/relationships/hyperlink" Target="https://escobedo.gob.mx/transparencia/doc/Art10-01/20200510123930.pdf" TargetMode="External"/><Relationship Id="rId2" Type="http://schemas.openxmlformats.org/officeDocument/2006/relationships/hyperlink" Target="https://escobedo.gob.mx/transparencia/doc/Art10-01/20200509044150.pdf" TargetMode="External"/><Relationship Id="rId16" Type="http://schemas.openxmlformats.org/officeDocument/2006/relationships/hyperlink" Target="https://escobedo.gob.mx/transparencia/doc/Art10-01/20200510123507.pdf" TargetMode="External"/><Relationship Id="rId20" Type="http://schemas.openxmlformats.org/officeDocument/2006/relationships/hyperlink" Target="https://escobedo.gob.mx/transparencia/doc/Art10-01/20200510123639.pdf" TargetMode="External"/><Relationship Id="rId29" Type="http://schemas.openxmlformats.org/officeDocument/2006/relationships/hyperlink" Target="https://escobedo.gob.mx/transparencia/doc/Art10-01/20200512053612.pdf" TargetMode="External"/><Relationship Id="rId1" Type="http://schemas.openxmlformats.org/officeDocument/2006/relationships/hyperlink" Target="https://escobedo.gob.mx/transparencia/doc/Art10-01/20200508033301.pdf" TargetMode="External"/><Relationship Id="rId6" Type="http://schemas.openxmlformats.org/officeDocument/2006/relationships/hyperlink" Target="https://escobedo.gob.mx/transparencia/doc/Art10-01/20200510123033.pdf" TargetMode="External"/><Relationship Id="rId11" Type="http://schemas.openxmlformats.org/officeDocument/2006/relationships/hyperlink" Target="https://escobedo.gob.mx/transparencia/doc/Art10-01/20200510124357.pdf" TargetMode="External"/><Relationship Id="rId24" Type="http://schemas.openxmlformats.org/officeDocument/2006/relationships/hyperlink" Target="https://escobedo.gob.mx/transparencia/doc/Art10-01/20200510123844.pdf" TargetMode="External"/><Relationship Id="rId5" Type="http://schemas.openxmlformats.org/officeDocument/2006/relationships/hyperlink" Target="https://escobedo.gob.mx/transparencia/doc/Art10-01/20200510123012.pdf" TargetMode="External"/><Relationship Id="rId15" Type="http://schemas.openxmlformats.org/officeDocument/2006/relationships/hyperlink" Target="https://escobedo.gob.mx/transparencia/doc/Art10-01/20200510123449.pdf" TargetMode="External"/><Relationship Id="rId23" Type="http://schemas.openxmlformats.org/officeDocument/2006/relationships/hyperlink" Target="https://escobedo.gob.mx/transparencia/doc/Art10-01/20200510123817.pdf" TargetMode="External"/><Relationship Id="rId28" Type="http://schemas.openxmlformats.org/officeDocument/2006/relationships/hyperlink" Target="https://escobedo.gob.mx/transparencia/doc/Art10-01/20200510124054.pdf" TargetMode="External"/><Relationship Id="rId10" Type="http://schemas.openxmlformats.org/officeDocument/2006/relationships/hyperlink" Target="https://escobedo.gob.mx/transparencia/doc/Art10-01/20200510123157.pdf" TargetMode="External"/><Relationship Id="rId19" Type="http://schemas.openxmlformats.org/officeDocument/2006/relationships/hyperlink" Target="https://escobedo.gob.mx/transparencia/doc/Art10-01/20200510123622.pdf" TargetMode="External"/><Relationship Id="rId4" Type="http://schemas.openxmlformats.org/officeDocument/2006/relationships/hyperlink" Target="https://escobedo.gob.mx/transparencia/doc/Art10-01/20200510122946.pdf" TargetMode="External"/><Relationship Id="rId9" Type="http://schemas.openxmlformats.org/officeDocument/2006/relationships/hyperlink" Target="https://escobedo.gob.mx/transparencia/doc/Art10-01/20200510123134.pdf" TargetMode="External"/><Relationship Id="rId14" Type="http://schemas.openxmlformats.org/officeDocument/2006/relationships/hyperlink" Target="https://escobedo.gob.mx/transparencia/doc/Art10-01/20200510123425.pdf" TargetMode="External"/><Relationship Id="rId22" Type="http://schemas.openxmlformats.org/officeDocument/2006/relationships/hyperlink" Target="https://escobedo.gob.mx/transparencia/doc/Art10-01/20200510123755.pdf" TargetMode="External"/><Relationship Id="rId27" Type="http://schemas.openxmlformats.org/officeDocument/2006/relationships/hyperlink" Target="https://escobedo.gob.mx/transparencia/doc/Art10-01/20200510124028.pdf" TargetMode="External"/><Relationship Id="rId30" Type="http://schemas.openxmlformats.org/officeDocument/2006/relationships/hyperlink" Target="https://escobedo.gob.mx/transparencia/doc/Art10-01/20200708051718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1/20200704121918.pdf" TargetMode="External"/><Relationship Id="rId3" Type="http://schemas.openxmlformats.org/officeDocument/2006/relationships/hyperlink" Target="https://escobedo.gob.mx/transparencia/doc/Art10-01/20200510125257.pdf" TargetMode="External"/><Relationship Id="rId7" Type="http://schemas.openxmlformats.org/officeDocument/2006/relationships/hyperlink" Target="https://escobedo.gob.mx/transparencia/doc/Art10-01/20200708051908.pdf" TargetMode="External"/><Relationship Id="rId2" Type="http://schemas.openxmlformats.org/officeDocument/2006/relationships/hyperlink" Target="https://escobedo.gob.mx/?p=proactiva" TargetMode="External"/><Relationship Id="rId1" Type="http://schemas.openxmlformats.org/officeDocument/2006/relationships/hyperlink" Target="https://escobedo.gob.mx/transparencia/doc/Art10-01/20200509044150.pdf" TargetMode="External"/><Relationship Id="rId6" Type="http://schemas.openxmlformats.org/officeDocument/2006/relationships/hyperlink" Target="https://escobedo.gob.mx/transparencia/doc/Art10-01/20200708051833.pdf" TargetMode="External"/><Relationship Id="rId5" Type="http://schemas.openxmlformats.org/officeDocument/2006/relationships/hyperlink" Target="https://escobedo.gob.mx/transparencia/doc/Art10-01/20200529114604.pdf" TargetMode="External"/><Relationship Id="rId4" Type="http://schemas.openxmlformats.org/officeDocument/2006/relationships/hyperlink" Target="https://escobedo.gob.mx/transparencia/doc/Art10-01/20200529103207.pdf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scobedo.gob.mx/?p=proactiva" TargetMode="External"/><Relationship Id="rId1" Type="http://schemas.openxmlformats.org/officeDocument/2006/relationships/hyperlink" Target="https://escobedo.gob.mx/transparencia/doc/Art10-01/20200509044150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1/20200722102743.pdf" TargetMode="External"/><Relationship Id="rId13" Type="http://schemas.openxmlformats.org/officeDocument/2006/relationships/hyperlink" Target="https://escobedo.gob.mx/img/32pdf.png" TargetMode="External"/><Relationship Id="rId3" Type="http://schemas.openxmlformats.org/officeDocument/2006/relationships/hyperlink" Target="https://escobedo.gob.mx/transparencia/doc/Art10-01/20200710110817.pdf" TargetMode="External"/><Relationship Id="rId7" Type="http://schemas.openxmlformats.org/officeDocument/2006/relationships/hyperlink" Target="https://escobedo.gob.mx/transparencia/doc/Art10-01/20200710110817.pdf" TargetMode="External"/><Relationship Id="rId12" Type="http://schemas.openxmlformats.org/officeDocument/2006/relationships/hyperlink" Target="https://escobedo.gob.mx/img/32pdf.png" TargetMode="External"/><Relationship Id="rId2" Type="http://schemas.openxmlformats.org/officeDocument/2006/relationships/hyperlink" Target="https://escobedo.gob.mx/transparencia/doc/Art10-01/20200710110709.pdf" TargetMode="External"/><Relationship Id="rId1" Type="http://schemas.openxmlformats.org/officeDocument/2006/relationships/hyperlink" Target="https://escobedo.gob.mx/transparencia/doc/Art10-01/20200710110709.pdf" TargetMode="External"/><Relationship Id="rId6" Type="http://schemas.openxmlformats.org/officeDocument/2006/relationships/hyperlink" Target="https://escobedo.gob.mx/transparencia/doc/Art10-01/20200710110817.pdf" TargetMode="External"/><Relationship Id="rId11" Type="http://schemas.openxmlformats.org/officeDocument/2006/relationships/hyperlink" Target="https://escobedo.gob.mx/img/32pdf.png" TargetMode="External"/><Relationship Id="rId5" Type="http://schemas.openxmlformats.org/officeDocument/2006/relationships/hyperlink" Target="https://escobedo.gob.mx/transparencia/doc/Art10-01/20200710110817.pdf" TargetMode="External"/><Relationship Id="rId10" Type="http://schemas.openxmlformats.org/officeDocument/2006/relationships/hyperlink" Target="https://escobedo.gob.mx/transparencia/doc/Art10-01/20200807094922.pdf" TargetMode="External"/><Relationship Id="rId4" Type="http://schemas.openxmlformats.org/officeDocument/2006/relationships/hyperlink" Target="https://escobedo.gob.mx/transparencia/doc/Art10-01/20200710110817.pdf" TargetMode="External"/><Relationship Id="rId9" Type="http://schemas.openxmlformats.org/officeDocument/2006/relationships/hyperlink" Target="https://escobedo.gob.mx/transparencia/doc/Art10-01/20200807094950.pdf" TargetMode="External"/><Relationship Id="rId1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Art10-01/202009141126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1"/>
  <sheetViews>
    <sheetView topLeftCell="A50" zoomScale="60" zoomScaleNormal="60" workbookViewId="0">
      <selection activeCell="H62" sqref="H62"/>
    </sheetView>
  </sheetViews>
  <sheetFormatPr baseColWidth="10" defaultColWidth="11.375" defaultRowHeight="15"/>
  <cols>
    <col min="1" max="1" width="22.75" style="1" customWidth="1"/>
    <col min="2" max="2" width="30.75" style="1" customWidth="1"/>
    <col min="3" max="4" width="29.75" style="1" customWidth="1"/>
    <col min="5" max="5" width="23.25" style="1" bestFit="1" customWidth="1"/>
    <col min="6" max="6" width="25.75" style="73" bestFit="1" customWidth="1"/>
    <col min="7" max="7" width="29.875" style="73" bestFit="1" customWidth="1"/>
    <col min="8" max="8" width="55.375" style="1" bestFit="1" customWidth="1"/>
    <col min="9" max="9" width="23.5" style="1" bestFit="1" customWidth="1"/>
    <col min="10" max="10" width="21.625" style="1" bestFit="1" customWidth="1"/>
    <col min="11" max="11" width="30.375" style="73" customWidth="1"/>
    <col min="12" max="12" width="27.75" style="1" customWidth="1"/>
    <col min="13" max="13" width="22.5" style="1" customWidth="1"/>
    <col min="14" max="14" width="21.5" style="1" customWidth="1"/>
    <col min="15" max="15" width="33.25" style="1" customWidth="1"/>
    <col min="16" max="16" width="58.875" style="40" customWidth="1"/>
    <col min="17" max="17" width="29.25" style="40" bestFit="1" customWidth="1"/>
    <col min="18" max="18" width="39.75" style="41" bestFit="1" customWidth="1"/>
    <col min="19" max="19" width="26.375" style="1" bestFit="1" customWidth="1"/>
    <col min="20" max="20" width="72.375" style="1" bestFit="1" customWidth="1"/>
    <col min="21" max="21" width="65.5" style="5" bestFit="1" customWidth="1"/>
    <col min="22" max="22" width="180.375" style="1" bestFit="1" customWidth="1"/>
    <col min="23" max="16384" width="11.375" style="1"/>
  </cols>
  <sheetData>
    <row r="1" spans="1:22" s="6" customFormat="1" ht="15.95" customHeight="1">
      <c r="A1" s="239" t="s">
        <v>20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</row>
    <row r="2" spans="1:22" s="6" customFormat="1" ht="15.9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</row>
    <row r="3" spans="1:22" s="6" customFormat="1" ht="15.95" customHeight="1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</row>
    <row r="4" spans="1:22" s="6" customFormat="1" ht="15.95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</row>
    <row r="5" spans="1:22" s="6" customFormat="1" ht="15.95" customHeight="1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</row>
    <row r="6" spans="1:22" s="6" customFormat="1" ht="15.95" customHeight="1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</row>
    <row r="7" spans="1:22" s="2" customFormat="1" ht="27.95" customHeight="1">
      <c r="A7" s="2" t="s">
        <v>21</v>
      </c>
      <c r="F7" s="42"/>
      <c r="G7" s="42"/>
      <c r="K7" s="42"/>
      <c r="P7" s="7"/>
      <c r="Q7" s="7"/>
      <c r="R7" s="8"/>
      <c r="U7" s="4"/>
    </row>
    <row r="8" spans="1:22" s="2" customFormat="1" ht="15" customHeight="1">
      <c r="F8" s="42"/>
      <c r="G8" s="42"/>
      <c r="K8" s="42"/>
      <c r="P8" s="7"/>
      <c r="Q8" s="7"/>
      <c r="R8" s="8"/>
      <c r="U8" s="4"/>
    </row>
    <row r="9" spans="1:22" s="3" customFormat="1" ht="111" customHeight="1" thickBot="1">
      <c r="A9" s="92" t="s">
        <v>0</v>
      </c>
      <c r="B9" s="92" t="s">
        <v>13</v>
      </c>
      <c r="C9" s="92" t="s">
        <v>1</v>
      </c>
      <c r="D9" s="92" t="s">
        <v>19</v>
      </c>
      <c r="E9" s="92" t="s">
        <v>6</v>
      </c>
      <c r="F9" s="93" t="s">
        <v>16</v>
      </c>
      <c r="G9" s="93" t="s">
        <v>242</v>
      </c>
      <c r="H9" s="92" t="s">
        <v>2</v>
      </c>
      <c r="I9" s="92" t="s">
        <v>4</v>
      </c>
      <c r="J9" s="92" t="s">
        <v>5</v>
      </c>
      <c r="K9" s="93" t="s">
        <v>3</v>
      </c>
      <c r="L9" s="92" t="s">
        <v>8</v>
      </c>
      <c r="M9" s="92" t="s">
        <v>17</v>
      </c>
      <c r="N9" s="92" t="s">
        <v>7</v>
      </c>
      <c r="O9" s="92" t="s">
        <v>9</v>
      </c>
      <c r="P9" s="92" t="s">
        <v>10</v>
      </c>
      <c r="Q9" s="92" t="s">
        <v>14</v>
      </c>
      <c r="R9" s="94" t="s">
        <v>11</v>
      </c>
      <c r="S9" s="92" t="s">
        <v>15</v>
      </c>
      <c r="T9" s="92" t="s">
        <v>12</v>
      </c>
      <c r="U9" s="92" t="s">
        <v>18</v>
      </c>
      <c r="V9" s="92" t="s">
        <v>243</v>
      </c>
    </row>
    <row r="10" spans="1:22" s="74" customFormat="1" ht="19.5" customHeight="1" thickBot="1">
      <c r="F10" s="78"/>
      <c r="G10" s="78"/>
      <c r="K10" s="78"/>
      <c r="L10" s="77" t="s">
        <v>177</v>
      </c>
      <c r="M10" s="76" t="s">
        <v>176</v>
      </c>
      <c r="R10" s="75"/>
      <c r="V10" s="95"/>
    </row>
    <row r="11" spans="1:22" s="14" customFormat="1" ht="30.75" customHeight="1" thickBot="1">
      <c r="A11" s="9">
        <v>43891</v>
      </c>
      <c r="B11" s="10" t="s">
        <v>22</v>
      </c>
      <c r="C11" s="11" t="s">
        <v>23</v>
      </c>
      <c r="D11" s="12">
        <v>62</v>
      </c>
      <c r="E11" s="13">
        <v>249</v>
      </c>
      <c r="F11" s="44">
        <f>12450*1.16</f>
        <v>14441.999999999998</v>
      </c>
      <c r="G11" s="210">
        <v>15569.52</v>
      </c>
      <c r="H11" s="11" t="s">
        <v>24</v>
      </c>
      <c r="I11" s="11"/>
      <c r="J11" s="11"/>
      <c r="K11" s="210">
        <v>15569.52</v>
      </c>
      <c r="L11" s="11" t="s">
        <v>188</v>
      </c>
      <c r="M11" s="11" t="s">
        <v>25</v>
      </c>
      <c r="N11" s="11" t="s">
        <v>26</v>
      </c>
      <c r="O11" s="11" t="s">
        <v>27</v>
      </c>
      <c r="P11" s="240" t="s">
        <v>28</v>
      </c>
      <c r="Q11" s="240">
        <v>7902</v>
      </c>
      <c r="R11" s="242" t="s">
        <v>29</v>
      </c>
      <c r="S11" s="11" t="s">
        <v>30</v>
      </c>
      <c r="T11" s="11" t="s">
        <v>31</v>
      </c>
      <c r="U11" s="229" t="s">
        <v>189</v>
      </c>
      <c r="V11" s="215" t="s">
        <v>244</v>
      </c>
    </row>
    <row r="12" spans="1:22" s="21" customFormat="1" ht="47.25" customHeight="1">
      <c r="A12" s="15">
        <v>43891</v>
      </c>
      <c r="B12" s="16" t="s">
        <v>32</v>
      </c>
      <c r="C12" s="17" t="s">
        <v>23</v>
      </c>
      <c r="D12" s="18">
        <v>12</v>
      </c>
      <c r="E12" s="19">
        <v>81</v>
      </c>
      <c r="F12" s="45">
        <f>972*1.16</f>
        <v>1127.52</v>
      </c>
      <c r="G12" s="209"/>
      <c r="H12" s="20" t="s">
        <v>24</v>
      </c>
      <c r="I12" s="17"/>
      <c r="J12" s="17"/>
      <c r="K12" s="209"/>
      <c r="L12" s="11" t="s">
        <v>188</v>
      </c>
      <c r="M12" s="20" t="s">
        <v>25</v>
      </c>
      <c r="N12" s="17" t="s">
        <v>26</v>
      </c>
      <c r="O12" s="11" t="s">
        <v>27</v>
      </c>
      <c r="P12" s="241"/>
      <c r="Q12" s="241"/>
      <c r="R12" s="243"/>
      <c r="S12" s="20" t="s">
        <v>30</v>
      </c>
      <c r="T12" s="17" t="s">
        <v>31</v>
      </c>
      <c r="U12" s="230"/>
      <c r="V12" s="217"/>
    </row>
    <row r="13" spans="1:22" ht="33" customHeight="1">
      <c r="A13" s="22">
        <v>43891</v>
      </c>
      <c r="B13" s="23" t="s">
        <v>33</v>
      </c>
      <c r="C13" s="24" t="s">
        <v>23</v>
      </c>
      <c r="D13" s="25">
        <v>19</v>
      </c>
      <c r="E13" s="26">
        <v>2241.37</v>
      </c>
      <c r="F13" s="71">
        <v>49400</v>
      </c>
      <c r="G13" s="71">
        <v>49400</v>
      </c>
      <c r="H13" s="27" t="s">
        <v>24</v>
      </c>
      <c r="I13" s="24"/>
      <c r="J13" s="24"/>
      <c r="K13" s="71">
        <v>49400</v>
      </c>
      <c r="L13" s="27" t="s">
        <v>188</v>
      </c>
      <c r="M13" s="27" t="s">
        <v>25</v>
      </c>
      <c r="N13" s="24" t="s">
        <v>26</v>
      </c>
      <c r="O13" s="27" t="s">
        <v>27</v>
      </c>
      <c r="P13" s="28" t="s">
        <v>34</v>
      </c>
      <c r="Q13" s="28"/>
      <c r="R13" s="29" t="s">
        <v>29</v>
      </c>
      <c r="S13" s="27" t="s">
        <v>30</v>
      </c>
      <c r="T13" s="24" t="s">
        <v>31</v>
      </c>
      <c r="U13" s="81" t="s">
        <v>190</v>
      </c>
      <c r="V13" s="97" t="s">
        <v>245</v>
      </c>
    </row>
    <row r="14" spans="1:22" s="21" customFormat="1" ht="15.75">
      <c r="A14" s="15">
        <v>43891</v>
      </c>
      <c r="B14" s="16" t="s">
        <v>22</v>
      </c>
      <c r="C14" s="17" t="s">
        <v>23</v>
      </c>
      <c r="D14" s="18">
        <v>135</v>
      </c>
      <c r="E14" s="19">
        <v>285</v>
      </c>
      <c r="F14" s="45">
        <f>38475*1.16</f>
        <v>44631</v>
      </c>
      <c r="G14" s="208">
        <v>176088</v>
      </c>
      <c r="H14" s="20" t="s">
        <v>24</v>
      </c>
      <c r="I14" s="17"/>
      <c r="J14" s="17"/>
      <c r="K14" s="208">
        <v>176088</v>
      </c>
      <c r="L14" s="20" t="s">
        <v>188</v>
      </c>
      <c r="M14" s="20" t="s">
        <v>25</v>
      </c>
      <c r="N14" s="17" t="s">
        <v>26</v>
      </c>
      <c r="O14" s="20" t="s">
        <v>27</v>
      </c>
      <c r="P14" s="227" t="s">
        <v>35</v>
      </c>
      <c r="Q14" s="227">
        <v>12873</v>
      </c>
      <c r="R14" s="232" t="s">
        <v>29</v>
      </c>
      <c r="S14" s="20" t="s">
        <v>30</v>
      </c>
      <c r="T14" s="17" t="s">
        <v>31</v>
      </c>
      <c r="U14" s="229" t="s">
        <v>191</v>
      </c>
      <c r="V14" s="215" t="s">
        <v>245</v>
      </c>
    </row>
    <row r="15" spans="1:22" s="21" customFormat="1" ht="15.75">
      <c r="A15" s="15">
        <v>43891</v>
      </c>
      <c r="B15" s="16" t="s">
        <v>32</v>
      </c>
      <c r="C15" s="17" t="s">
        <v>23</v>
      </c>
      <c r="D15" s="18">
        <v>620</v>
      </c>
      <c r="E15" s="19">
        <v>78</v>
      </c>
      <c r="F15" s="45">
        <f>48360*1.16</f>
        <v>56097.599999999999</v>
      </c>
      <c r="G15" s="214"/>
      <c r="H15" s="20" t="s">
        <v>24</v>
      </c>
      <c r="I15" s="17"/>
      <c r="J15" s="17"/>
      <c r="K15" s="214"/>
      <c r="L15" s="20" t="s">
        <v>188</v>
      </c>
      <c r="M15" s="20" t="s">
        <v>25</v>
      </c>
      <c r="N15" s="17" t="s">
        <v>26</v>
      </c>
      <c r="O15" s="20" t="s">
        <v>27</v>
      </c>
      <c r="P15" s="231"/>
      <c r="Q15" s="231"/>
      <c r="R15" s="233"/>
      <c r="S15" s="20" t="s">
        <v>30</v>
      </c>
      <c r="T15" s="17" t="s">
        <v>31</v>
      </c>
      <c r="U15" s="235"/>
      <c r="V15" s="216"/>
    </row>
    <row r="16" spans="1:22" s="21" customFormat="1" ht="15.75">
      <c r="A16" s="15">
        <v>43891</v>
      </c>
      <c r="B16" s="16" t="s">
        <v>36</v>
      </c>
      <c r="C16" s="17" t="s">
        <v>23</v>
      </c>
      <c r="D16" s="18">
        <v>300</v>
      </c>
      <c r="E16" s="19">
        <v>40</v>
      </c>
      <c r="F16" s="45">
        <f>12000*1.16</f>
        <v>13919.999999999998</v>
      </c>
      <c r="G16" s="214"/>
      <c r="H16" s="20" t="s">
        <v>24</v>
      </c>
      <c r="I16" s="17"/>
      <c r="J16" s="17"/>
      <c r="K16" s="214"/>
      <c r="L16" s="20" t="s">
        <v>188</v>
      </c>
      <c r="M16" s="20" t="s">
        <v>25</v>
      </c>
      <c r="N16" s="17" t="s">
        <v>26</v>
      </c>
      <c r="O16" s="20" t="s">
        <v>27</v>
      </c>
      <c r="P16" s="231"/>
      <c r="Q16" s="231"/>
      <c r="R16" s="233"/>
      <c r="S16" s="20" t="s">
        <v>30</v>
      </c>
      <c r="T16" s="17" t="s">
        <v>31</v>
      </c>
      <c r="U16" s="235"/>
      <c r="V16" s="216"/>
    </row>
    <row r="17" spans="1:22" s="21" customFormat="1" ht="15.75">
      <c r="A17" s="15">
        <v>43891</v>
      </c>
      <c r="B17" s="16" t="s">
        <v>37</v>
      </c>
      <c r="C17" s="17" t="s">
        <v>23</v>
      </c>
      <c r="D17" s="18">
        <v>200</v>
      </c>
      <c r="E17" s="19">
        <v>40</v>
      </c>
      <c r="F17" s="45">
        <f>8000*1.16</f>
        <v>9280</v>
      </c>
      <c r="G17" s="214"/>
      <c r="H17" s="20" t="s">
        <v>24</v>
      </c>
      <c r="I17" s="17"/>
      <c r="J17" s="17"/>
      <c r="K17" s="214"/>
      <c r="L17" s="20" t="s">
        <v>188</v>
      </c>
      <c r="M17" s="20" t="s">
        <v>25</v>
      </c>
      <c r="N17" s="17" t="s">
        <v>26</v>
      </c>
      <c r="O17" s="20" t="s">
        <v>27</v>
      </c>
      <c r="P17" s="231"/>
      <c r="Q17" s="231"/>
      <c r="R17" s="233"/>
      <c r="S17" s="20" t="s">
        <v>30</v>
      </c>
      <c r="T17" s="17" t="s">
        <v>31</v>
      </c>
      <c r="U17" s="235"/>
      <c r="V17" s="216"/>
    </row>
    <row r="18" spans="1:22" s="21" customFormat="1" ht="15.75">
      <c r="A18" s="15">
        <v>43891</v>
      </c>
      <c r="B18" s="16" t="s">
        <v>38</v>
      </c>
      <c r="C18" s="17" t="s">
        <v>23</v>
      </c>
      <c r="D18" s="18">
        <v>320</v>
      </c>
      <c r="E18" s="19">
        <v>42</v>
      </c>
      <c r="F18" s="45">
        <f>13440*1.16</f>
        <v>15590.4</v>
      </c>
      <c r="G18" s="214"/>
      <c r="H18" s="20" t="s">
        <v>24</v>
      </c>
      <c r="I18" s="17"/>
      <c r="J18" s="17"/>
      <c r="K18" s="214"/>
      <c r="L18" s="20" t="s">
        <v>188</v>
      </c>
      <c r="M18" s="20" t="s">
        <v>25</v>
      </c>
      <c r="N18" s="17" t="s">
        <v>26</v>
      </c>
      <c r="O18" s="20" t="s">
        <v>27</v>
      </c>
      <c r="P18" s="231"/>
      <c r="Q18" s="231"/>
      <c r="R18" s="233"/>
      <c r="S18" s="20" t="s">
        <v>30</v>
      </c>
      <c r="T18" s="17" t="s">
        <v>31</v>
      </c>
      <c r="U18" s="235"/>
      <c r="V18" s="216"/>
    </row>
    <row r="19" spans="1:22" s="21" customFormat="1" ht="15.75">
      <c r="A19" s="15">
        <v>43891</v>
      </c>
      <c r="B19" s="16" t="s">
        <v>39</v>
      </c>
      <c r="C19" s="17" t="s">
        <v>23</v>
      </c>
      <c r="D19" s="18">
        <v>180</v>
      </c>
      <c r="E19" s="19">
        <v>35</v>
      </c>
      <c r="F19" s="45">
        <f>6300*1.16</f>
        <v>7307.9999999999991</v>
      </c>
      <c r="G19" s="214"/>
      <c r="H19" s="20" t="s">
        <v>24</v>
      </c>
      <c r="I19" s="17"/>
      <c r="J19" s="17"/>
      <c r="K19" s="214"/>
      <c r="L19" s="20" t="s">
        <v>188</v>
      </c>
      <c r="M19" s="20" t="s">
        <v>25</v>
      </c>
      <c r="N19" s="17" t="s">
        <v>26</v>
      </c>
      <c r="O19" s="20" t="s">
        <v>27</v>
      </c>
      <c r="P19" s="231"/>
      <c r="Q19" s="231"/>
      <c r="R19" s="233"/>
      <c r="S19" s="20" t="s">
        <v>30</v>
      </c>
      <c r="T19" s="17" t="s">
        <v>31</v>
      </c>
      <c r="U19" s="235"/>
      <c r="V19" s="216"/>
    </row>
    <row r="20" spans="1:22" s="21" customFormat="1" ht="15.75">
      <c r="A20" s="15">
        <v>43891</v>
      </c>
      <c r="B20" s="16" t="s">
        <v>40</v>
      </c>
      <c r="C20" s="17" t="s">
        <v>23</v>
      </c>
      <c r="D20" s="18">
        <v>5000</v>
      </c>
      <c r="E20" s="19">
        <v>3</v>
      </c>
      <c r="F20" s="45">
        <f>15000*1.16</f>
        <v>17400</v>
      </c>
      <c r="G20" s="214"/>
      <c r="H20" s="20" t="s">
        <v>24</v>
      </c>
      <c r="I20" s="17"/>
      <c r="J20" s="17"/>
      <c r="K20" s="214"/>
      <c r="L20" s="20" t="s">
        <v>188</v>
      </c>
      <c r="M20" s="20" t="s">
        <v>25</v>
      </c>
      <c r="N20" s="17" t="s">
        <v>26</v>
      </c>
      <c r="O20" s="20" t="s">
        <v>27</v>
      </c>
      <c r="P20" s="231"/>
      <c r="Q20" s="231"/>
      <c r="R20" s="233"/>
      <c r="S20" s="20" t="s">
        <v>30</v>
      </c>
      <c r="T20" s="17" t="s">
        <v>31</v>
      </c>
      <c r="U20" s="235"/>
      <c r="V20" s="216"/>
    </row>
    <row r="21" spans="1:22" s="21" customFormat="1" ht="15.75">
      <c r="A21" s="15">
        <v>43891</v>
      </c>
      <c r="B21" s="16" t="s">
        <v>41</v>
      </c>
      <c r="C21" s="17" t="s">
        <v>23</v>
      </c>
      <c r="D21" s="18">
        <v>12</v>
      </c>
      <c r="E21" s="19">
        <v>200</v>
      </c>
      <c r="F21" s="45">
        <f>2400*1.16</f>
        <v>2784</v>
      </c>
      <c r="G21" s="214"/>
      <c r="H21" s="20" t="s">
        <v>24</v>
      </c>
      <c r="I21" s="17"/>
      <c r="J21" s="17"/>
      <c r="K21" s="214"/>
      <c r="L21" s="20" t="s">
        <v>188</v>
      </c>
      <c r="M21" s="20" t="s">
        <v>25</v>
      </c>
      <c r="N21" s="17" t="s">
        <v>26</v>
      </c>
      <c r="O21" s="20" t="s">
        <v>27</v>
      </c>
      <c r="P21" s="231"/>
      <c r="Q21" s="231"/>
      <c r="R21" s="233"/>
      <c r="S21" s="20" t="s">
        <v>30</v>
      </c>
      <c r="T21" s="17" t="s">
        <v>31</v>
      </c>
      <c r="U21" s="235"/>
      <c r="V21" s="216"/>
    </row>
    <row r="22" spans="1:22" s="21" customFormat="1" ht="15.75">
      <c r="A22" s="15">
        <v>43891</v>
      </c>
      <c r="B22" s="16" t="s">
        <v>42</v>
      </c>
      <c r="C22" s="17" t="s">
        <v>23</v>
      </c>
      <c r="D22" s="18">
        <v>45</v>
      </c>
      <c r="E22" s="19">
        <v>85</v>
      </c>
      <c r="F22" s="45">
        <f>3825*1.16</f>
        <v>4437</v>
      </c>
      <c r="G22" s="214"/>
      <c r="H22" s="20" t="s">
        <v>24</v>
      </c>
      <c r="I22" s="17"/>
      <c r="J22" s="17"/>
      <c r="K22" s="214"/>
      <c r="L22" s="20" t="s">
        <v>188</v>
      </c>
      <c r="M22" s="20" t="s">
        <v>25</v>
      </c>
      <c r="N22" s="17" t="s">
        <v>26</v>
      </c>
      <c r="O22" s="20" t="s">
        <v>27</v>
      </c>
      <c r="P22" s="231"/>
      <c r="Q22" s="231"/>
      <c r="R22" s="233"/>
      <c r="S22" s="20" t="s">
        <v>30</v>
      </c>
      <c r="T22" s="17" t="s">
        <v>31</v>
      </c>
      <c r="U22" s="235"/>
      <c r="V22" s="216"/>
    </row>
    <row r="23" spans="1:22" s="21" customFormat="1" ht="15.75">
      <c r="A23" s="15">
        <v>43891</v>
      </c>
      <c r="B23" s="16" t="s">
        <v>43</v>
      </c>
      <c r="C23" s="17" t="s">
        <v>23</v>
      </c>
      <c r="D23" s="18">
        <v>5</v>
      </c>
      <c r="E23" s="19">
        <v>800</v>
      </c>
      <c r="F23" s="45">
        <f>4000*1.16</f>
        <v>4640</v>
      </c>
      <c r="G23" s="209"/>
      <c r="H23" s="20" t="s">
        <v>24</v>
      </c>
      <c r="I23" s="17"/>
      <c r="J23" s="17"/>
      <c r="K23" s="209"/>
      <c r="L23" s="20" t="s">
        <v>188</v>
      </c>
      <c r="M23" s="20" t="s">
        <v>25</v>
      </c>
      <c r="N23" s="17" t="s">
        <v>26</v>
      </c>
      <c r="O23" s="20" t="s">
        <v>27</v>
      </c>
      <c r="P23" s="228"/>
      <c r="Q23" s="228"/>
      <c r="R23" s="234"/>
      <c r="S23" s="20" t="s">
        <v>30</v>
      </c>
      <c r="T23" s="17" t="s">
        <v>31</v>
      </c>
      <c r="U23" s="230"/>
      <c r="V23" s="217"/>
    </row>
    <row r="24" spans="1:22" ht="15.75">
      <c r="A24" s="22">
        <v>43891</v>
      </c>
      <c r="B24" s="23" t="s">
        <v>22</v>
      </c>
      <c r="C24" s="24" t="s">
        <v>23</v>
      </c>
      <c r="D24" s="25">
        <v>180</v>
      </c>
      <c r="E24" s="26">
        <v>285</v>
      </c>
      <c r="F24" s="71">
        <f>51300*1.16</f>
        <v>59507.999999999993</v>
      </c>
      <c r="G24" s="211">
        <v>191993.92</v>
      </c>
      <c r="H24" s="27" t="s">
        <v>24</v>
      </c>
      <c r="I24" s="24"/>
      <c r="J24" s="24"/>
      <c r="K24" s="211">
        <v>191993.92</v>
      </c>
      <c r="L24" s="27" t="s">
        <v>188</v>
      </c>
      <c r="M24" s="27" t="s">
        <v>25</v>
      </c>
      <c r="N24" s="24" t="s">
        <v>26</v>
      </c>
      <c r="O24" s="27" t="s">
        <v>27</v>
      </c>
      <c r="P24" s="221" t="s">
        <v>35</v>
      </c>
      <c r="Q24" s="221">
        <v>12873</v>
      </c>
      <c r="R24" s="236" t="s">
        <v>29</v>
      </c>
      <c r="S24" s="27" t="s">
        <v>30</v>
      </c>
      <c r="T24" s="24" t="s">
        <v>31</v>
      </c>
      <c r="U24" s="224" t="s">
        <v>192</v>
      </c>
      <c r="V24" s="218" t="s">
        <v>245</v>
      </c>
    </row>
    <row r="25" spans="1:22" ht="15.75">
      <c r="A25" s="22">
        <v>43891</v>
      </c>
      <c r="B25" s="23" t="s">
        <v>32</v>
      </c>
      <c r="C25" s="24" t="s">
        <v>23</v>
      </c>
      <c r="D25" s="25">
        <v>432</v>
      </c>
      <c r="E25" s="26">
        <v>78</v>
      </c>
      <c r="F25" s="71">
        <f>33696*1.16</f>
        <v>39087.360000000001</v>
      </c>
      <c r="G25" s="212"/>
      <c r="H25" s="27" t="s">
        <v>24</v>
      </c>
      <c r="I25" s="24"/>
      <c r="J25" s="24"/>
      <c r="K25" s="212"/>
      <c r="L25" s="27" t="s">
        <v>188</v>
      </c>
      <c r="M25" s="27" t="s">
        <v>25</v>
      </c>
      <c r="N25" s="24" t="s">
        <v>26</v>
      </c>
      <c r="O25" s="27" t="s">
        <v>27</v>
      </c>
      <c r="P25" s="222"/>
      <c r="Q25" s="222"/>
      <c r="R25" s="237"/>
      <c r="S25" s="27" t="s">
        <v>30</v>
      </c>
      <c r="T25" s="24" t="s">
        <v>31</v>
      </c>
      <c r="U25" s="225"/>
      <c r="V25" s="219"/>
    </row>
    <row r="26" spans="1:22" ht="15.75">
      <c r="A26" s="22">
        <v>43891</v>
      </c>
      <c r="B26" s="23" t="s">
        <v>36</v>
      </c>
      <c r="C26" s="24" t="s">
        <v>23</v>
      </c>
      <c r="D26" s="25">
        <v>385</v>
      </c>
      <c r="E26" s="26">
        <v>40</v>
      </c>
      <c r="F26" s="71">
        <f>15400*1.16</f>
        <v>17864</v>
      </c>
      <c r="G26" s="212"/>
      <c r="H26" s="27" t="s">
        <v>24</v>
      </c>
      <c r="I26" s="24"/>
      <c r="J26" s="24"/>
      <c r="K26" s="212"/>
      <c r="L26" s="27" t="s">
        <v>188</v>
      </c>
      <c r="M26" s="27" t="s">
        <v>25</v>
      </c>
      <c r="N26" s="24" t="s">
        <v>26</v>
      </c>
      <c r="O26" s="27" t="s">
        <v>27</v>
      </c>
      <c r="P26" s="222"/>
      <c r="Q26" s="222"/>
      <c r="R26" s="237"/>
      <c r="S26" s="27" t="s">
        <v>30</v>
      </c>
      <c r="T26" s="24" t="s">
        <v>31</v>
      </c>
      <c r="U26" s="225"/>
      <c r="V26" s="219"/>
    </row>
    <row r="27" spans="1:22" ht="15.75">
      <c r="A27" s="22">
        <v>43891</v>
      </c>
      <c r="B27" s="23" t="s">
        <v>37</v>
      </c>
      <c r="C27" s="24" t="s">
        <v>23</v>
      </c>
      <c r="D27" s="25">
        <v>450</v>
      </c>
      <c r="E27" s="26">
        <v>40</v>
      </c>
      <c r="F27" s="71">
        <f>18000*1.16</f>
        <v>20880</v>
      </c>
      <c r="G27" s="212"/>
      <c r="H27" s="27" t="s">
        <v>24</v>
      </c>
      <c r="I27" s="24"/>
      <c r="J27" s="24"/>
      <c r="K27" s="212"/>
      <c r="L27" s="27" t="s">
        <v>188</v>
      </c>
      <c r="M27" s="27" t="s">
        <v>25</v>
      </c>
      <c r="N27" s="24" t="s">
        <v>26</v>
      </c>
      <c r="O27" s="27" t="s">
        <v>27</v>
      </c>
      <c r="P27" s="222"/>
      <c r="Q27" s="222"/>
      <c r="R27" s="237"/>
      <c r="S27" s="27" t="s">
        <v>30</v>
      </c>
      <c r="T27" s="24" t="s">
        <v>31</v>
      </c>
      <c r="U27" s="225"/>
      <c r="V27" s="219"/>
    </row>
    <row r="28" spans="1:22" ht="15.75">
      <c r="A28" s="22">
        <v>43891</v>
      </c>
      <c r="B28" s="23" t="s">
        <v>38</v>
      </c>
      <c r="C28" s="24" t="s">
        <v>23</v>
      </c>
      <c r="D28" s="25">
        <v>283</v>
      </c>
      <c r="E28" s="26">
        <v>42</v>
      </c>
      <c r="F28" s="71">
        <f>11886*1.16</f>
        <v>13787.759999999998</v>
      </c>
      <c r="G28" s="212"/>
      <c r="H28" s="27" t="s">
        <v>24</v>
      </c>
      <c r="I28" s="24"/>
      <c r="J28" s="24"/>
      <c r="K28" s="212"/>
      <c r="L28" s="27" t="s">
        <v>188</v>
      </c>
      <c r="M28" s="27" t="s">
        <v>25</v>
      </c>
      <c r="N28" s="24" t="s">
        <v>26</v>
      </c>
      <c r="O28" s="27" t="s">
        <v>27</v>
      </c>
      <c r="P28" s="222"/>
      <c r="Q28" s="222"/>
      <c r="R28" s="237"/>
      <c r="S28" s="27" t="s">
        <v>30</v>
      </c>
      <c r="T28" s="24" t="s">
        <v>31</v>
      </c>
      <c r="U28" s="225"/>
      <c r="V28" s="219"/>
    </row>
    <row r="29" spans="1:22" ht="15.75">
      <c r="A29" s="22">
        <v>43891</v>
      </c>
      <c r="B29" s="23" t="s">
        <v>39</v>
      </c>
      <c r="C29" s="24" t="s">
        <v>23</v>
      </c>
      <c r="D29" s="25">
        <v>200</v>
      </c>
      <c r="E29" s="26">
        <v>35</v>
      </c>
      <c r="F29" s="71">
        <f>7000*1.16</f>
        <v>8119.9999999999991</v>
      </c>
      <c r="G29" s="212"/>
      <c r="H29" s="27" t="s">
        <v>24</v>
      </c>
      <c r="I29" s="24"/>
      <c r="J29" s="24"/>
      <c r="K29" s="212"/>
      <c r="L29" s="27" t="s">
        <v>188</v>
      </c>
      <c r="M29" s="27" t="s">
        <v>25</v>
      </c>
      <c r="N29" s="24" t="s">
        <v>26</v>
      </c>
      <c r="O29" s="27" t="s">
        <v>27</v>
      </c>
      <c r="P29" s="222"/>
      <c r="Q29" s="222"/>
      <c r="R29" s="237"/>
      <c r="S29" s="27" t="s">
        <v>30</v>
      </c>
      <c r="T29" s="24" t="s">
        <v>31</v>
      </c>
      <c r="U29" s="225"/>
      <c r="V29" s="219"/>
    </row>
    <row r="30" spans="1:22" ht="15.75">
      <c r="A30" s="22">
        <v>43891</v>
      </c>
      <c r="B30" s="23" t="s">
        <v>40</v>
      </c>
      <c r="C30" s="24" t="s">
        <v>23</v>
      </c>
      <c r="D30" s="25">
        <v>7000</v>
      </c>
      <c r="E30" s="26">
        <v>3</v>
      </c>
      <c r="F30" s="71">
        <f>21000*1.16</f>
        <v>24360</v>
      </c>
      <c r="G30" s="212"/>
      <c r="H30" s="27" t="s">
        <v>24</v>
      </c>
      <c r="I30" s="24"/>
      <c r="J30" s="24"/>
      <c r="K30" s="212"/>
      <c r="L30" s="27" t="s">
        <v>188</v>
      </c>
      <c r="M30" s="27" t="s">
        <v>25</v>
      </c>
      <c r="N30" s="24" t="s">
        <v>26</v>
      </c>
      <c r="O30" s="27" t="s">
        <v>27</v>
      </c>
      <c r="P30" s="222"/>
      <c r="Q30" s="222"/>
      <c r="R30" s="237"/>
      <c r="S30" s="27" t="s">
        <v>30</v>
      </c>
      <c r="T30" s="24" t="s">
        <v>31</v>
      </c>
      <c r="U30" s="225"/>
      <c r="V30" s="219"/>
    </row>
    <row r="31" spans="1:22" ht="15.75">
      <c r="A31" s="22">
        <v>43891</v>
      </c>
      <c r="B31" s="23" t="s">
        <v>44</v>
      </c>
      <c r="C31" s="24" t="s">
        <v>23</v>
      </c>
      <c r="D31" s="25">
        <v>85</v>
      </c>
      <c r="E31" s="26">
        <v>38</v>
      </c>
      <c r="F31" s="71">
        <f>3230*1.16</f>
        <v>3746.7999999999997</v>
      </c>
      <c r="G31" s="212"/>
      <c r="H31" s="27" t="s">
        <v>24</v>
      </c>
      <c r="I31" s="24"/>
      <c r="J31" s="24"/>
      <c r="K31" s="212"/>
      <c r="L31" s="27" t="s">
        <v>188</v>
      </c>
      <c r="M31" s="27" t="s">
        <v>25</v>
      </c>
      <c r="N31" s="24" t="s">
        <v>26</v>
      </c>
      <c r="O31" s="27" t="s">
        <v>27</v>
      </c>
      <c r="P31" s="222"/>
      <c r="Q31" s="222"/>
      <c r="R31" s="237"/>
      <c r="S31" s="27" t="s">
        <v>30</v>
      </c>
      <c r="T31" s="24" t="s">
        <v>31</v>
      </c>
      <c r="U31" s="225"/>
      <c r="V31" s="219"/>
    </row>
    <row r="32" spans="1:22" ht="15.75">
      <c r="A32" s="22">
        <v>43891</v>
      </c>
      <c r="B32" s="23" t="s">
        <v>41</v>
      </c>
      <c r="C32" s="24" t="s">
        <v>23</v>
      </c>
      <c r="D32" s="25">
        <v>20</v>
      </c>
      <c r="E32" s="26">
        <v>200</v>
      </c>
      <c r="F32" s="71">
        <f>4000*1.16</f>
        <v>4640</v>
      </c>
      <c r="G32" s="213"/>
      <c r="H32" s="27" t="s">
        <v>24</v>
      </c>
      <c r="I32" s="24"/>
      <c r="J32" s="24"/>
      <c r="K32" s="213"/>
      <c r="L32" s="27" t="s">
        <v>188</v>
      </c>
      <c r="M32" s="27" t="s">
        <v>25</v>
      </c>
      <c r="N32" s="24" t="s">
        <v>26</v>
      </c>
      <c r="O32" s="27" t="s">
        <v>27</v>
      </c>
      <c r="P32" s="223"/>
      <c r="Q32" s="223"/>
      <c r="R32" s="238"/>
      <c r="S32" s="27" t="s">
        <v>30</v>
      </c>
      <c r="T32" s="24" t="s">
        <v>31</v>
      </c>
      <c r="U32" s="226"/>
      <c r="V32" s="220"/>
    </row>
    <row r="33" spans="1:22" s="21" customFormat="1" ht="34.5" customHeight="1">
      <c r="A33" s="15">
        <v>43891</v>
      </c>
      <c r="B33" s="16" t="s">
        <v>45</v>
      </c>
      <c r="C33" s="17" t="s">
        <v>23</v>
      </c>
      <c r="D33" s="18">
        <v>2</v>
      </c>
      <c r="E33" s="19">
        <v>1654.51</v>
      </c>
      <c r="F33" s="45">
        <v>3309.02</v>
      </c>
      <c r="G33" s="45">
        <v>3309.02</v>
      </c>
      <c r="H33" s="20" t="s">
        <v>24</v>
      </c>
      <c r="I33" s="17"/>
      <c r="J33" s="17"/>
      <c r="K33" s="45">
        <v>3309.02</v>
      </c>
      <c r="L33" s="20" t="s">
        <v>188</v>
      </c>
      <c r="M33" s="20" t="s">
        <v>25</v>
      </c>
      <c r="N33" s="17" t="s">
        <v>26</v>
      </c>
      <c r="O33" s="20" t="s">
        <v>46</v>
      </c>
      <c r="P33" s="30" t="s">
        <v>47</v>
      </c>
      <c r="Q33" s="30">
        <v>5283</v>
      </c>
      <c r="R33" s="31" t="s">
        <v>48</v>
      </c>
      <c r="S33" s="20" t="s">
        <v>30</v>
      </c>
      <c r="T33" s="17" t="s">
        <v>31</v>
      </c>
      <c r="U33" s="82" t="s">
        <v>193</v>
      </c>
      <c r="V33" s="98" t="s">
        <v>245</v>
      </c>
    </row>
    <row r="34" spans="1:22" ht="30.75">
      <c r="A34" s="22">
        <v>43891</v>
      </c>
      <c r="B34" s="23" t="s">
        <v>49</v>
      </c>
      <c r="C34" s="24" t="s">
        <v>23</v>
      </c>
      <c r="D34" s="25">
        <v>1</v>
      </c>
      <c r="E34" s="26">
        <v>2637.92</v>
      </c>
      <c r="F34" s="71">
        <f>2637.92*1.16</f>
        <v>3059.9872</v>
      </c>
      <c r="G34" s="211">
        <v>190751.41</v>
      </c>
      <c r="H34" s="27" t="s">
        <v>24</v>
      </c>
      <c r="I34" s="24"/>
      <c r="J34" s="24"/>
      <c r="K34" s="211">
        <v>190751.41</v>
      </c>
      <c r="L34" s="27" t="s">
        <v>188</v>
      </c>
      <c r="M34" s="27" t="s">
        <v>25</v>
      </c>
      <c r="N34" s="24" t="s">
        <v>26</v>
      </c>
      <c r="O34" s="27" t="s">
        <v>27</v>
      </c>
      <c r="P34" s="221" t="s">
        <v>50</v>
      </c>
      <c r="Q34" s="221">
        <v>12875</v>
      </c>
      <c r="R34" s="29" t="s">
        <v>29</v>
      </c>
      <c r="S34" s="27" t="s">
        <v>30</v>
      </c>
      <c r="T34" s="24" t="s">
        <v>31</v>
      </c>
      <c r="U34" s="224" t="s">
        <v>194</v>
      </c>
      <c r="V34" s="218" t="s">
        <v>245</v>
      </c>
    </row>
    <row r="35" spans="1:22" ht="30.75">
      <c r="A35" s="22">
        <v>43891</v>
      </c>
      <c r="B35" s="23" t="s">
        <v>51</v>
      </c>
      <c r="C35" s="24" t="s">
        <v>23</v>
      </c>
      <c r="D35" s="25">
        <v>1</v>
      </c>
      <c r="E35" s="26">
        <v>441.7</v>
      </c>
      <c r="F35" s="71">
        <f>441*1.16</f>
        <v>511.55999999999995</v>
      </c>
      <c r="G35" s="212"/>
      <c r="H35" s="27" t="s">
        <v>24</v>
      </c>
      <c r="I35" s="24"/>
      <c r="J35" s="24"/>
      <c r="K35" s="212"/>
      <c r="L35" s="27" t="s">
        <v>188</v>
      </c>
      <c r="M35" s="27" t="s">
        <v>25</v>
      </c>
      <c r="N35" s="24" t="s">
        <v>26</v>
      </c>
      <c r="O35" s="27" t="s">
        <v>27</v>
      </c>
      <c r="P35" s="222"/>
      <c r="Q35" s="222"/>
      <c r="R35" s="29" t="s">
        <v>29</v>
      </c>
      <c r="S35" s="27" t="s">
        <v>30</v>
      </c>
      <c r="T35" s="24" t="s">
        <v>31</v>
      </c>
      <c r="U35" s="225"/>
      <c r="V35" s="219"/>
    </row>
    <row r="36" spans="1:22" ht="30.75">
      <c r="A36" s="22">
        <v>43891</v>
      </c>
      <c r="B36" s="23" t="s">
        <v>52</v>
      </c>
      <c r="C36" s="24" t="s">
        <v>23</v>
      </c>
      <c r="D36" s="25">
        <v>1</v>
      </c>
      <c r="E36" s="26">
        <v>1457.39</v>
      </c>
      <c r="F36" s="71">
        <f>1457.39*1.16</f>
        <v>1690.5724</v>
      </c>
      <c r="G36" s="212"/>
      <c r="H36" s="27" t="s">
        <v>24</v>
      </c>
      <c r="I36" s="24"/>
      <c r="J36" s="24"/>
      <c r="K36" s="212"/>
      <c r="L36" s="27" t="s">
        <v>188</v>
      </c>
      <c r="M36" s="27" t="s">
        <v>25</v>
      </c>
      <c r="N36" s="24" t="s">
        <v>26</v>
      </c>
      <c r="O36" s="27" t="s">
        <v>27</v>
      </c>
      <c r="P36" s="222"/>
      <c r="Q36" s="222"/>
      <c r="R36" s="29" t="s">
        <v>29</v>
      </c>
      <c r="S36" s="27" t="s">
        <v>30</v>
      </c>
      <c r="T36" s="24" t="s">
        <v>31</v>
      </c>
      <c r="U36" s="225"/>
      <c r="V36" s="219"/>
    </row>
    <row r="37" spans="1:22" ht="30.75">
      <c r="A37" s="22">
        <v>43891</v>
      </c>
      <c r="B37" s="23" t="s">
        <v>53</v>
      </c>
      <c r="C37" s="24" t="s">
        <v>23</v>
      </c>
      <c r="D37" s="25">
        <v>2</v>
      </c>
      <c r="E37" s="26">
        <v>262.81</v>
      </c>
      <c r="F37" s="71">
        <f>525.62*1.16</f>
        <v>609.7192</v>
      </c>
      <c r="G37" s="212"/>
      <c r="H37" s="27" t="s">
        <v>24</v>
      </c>
      <c r="I37" s="24"/>
      <c r="J37" s="24"/>
      <c r="K37" s="212"/>
      <c r="L37" s="27" t="s">
        <v>188</v>
      </c>
      <c r="M37" s="27" t="s">
        <v>25</v>
      </c>
      <c r="N37" s="24" t="s">
        <v>26</v>
      </c>
      <c r="O37" s="27" t="s">
        <v>27</v>
      </c>
      <c r="P37" s="222"/>
      <c r="Q37" s="222"/>
      <c r="R37" s="29" t="s">
        <v>29</v>
      </c>
      <c r="S37" s="27" t="s">
        <v>30</v>
      </c>
      <c r="T37" s="24" t="s">
        <v>31</v>
      </c>
      <c r="U37" s="225"/>
      <c r="V37" s="219"/>
    </row>
    <row r="38" spans="1:22" ht="30.75">
      <c r="A38" s="22">
        <v>43891</v>
      </c>
      <c r="B38" s="23" t="s">
        <v>54</v>
      </c>
      <c r="C38" s="24" t="s">
        <v>23</v>
      </c>
      <c r="D38" s="25">
        <v>25</v>
      </c>
      <c r="E38" s="26">
        <v>2003.91</v>
      </c>
      <c r="F38" s="71">
        <f>50097.75*1.16</f>
        <v>58113.39</v>
      </c>
      <c r="G38" s="212"/>
      <c r="H38" s="27" t="s">
        <v>24</v>
      </c>
      <c r="I38" s="24"/>
      <c r="J38" s="24"/>
      <c r="K38" s="212"/>
      <c r="L38" s="27" t="s">
        <v>188</v>
      </c>
      <c r="M38" s="27" t="s">
        <v>25</v>
      </c>
      <c r="N38" s="24" t="s">
        <v>26</v>
      </c>
      <c r="O38" s="27" t="s">
        <v>27</v>
      </c>
      <c r="P38" s="222"/>
      <c r="Q38" s="222"/>
      <c r="R38" s="29" t="s">
        <v>29</v>
      </c>
      <c r="S38" s="27" t="s">
        <v>30</v>
      </c>
      <c r="T38" s="24" t="s">
        <v>31</v>
      </c>
      <c r="U38" s="225"/>
      <c r="V38" s="219"/>
    </row>
    <row r="39" spans="1:22" ht="30.75">
      <c r="A39" s="22">
        <v>43891</v>
      </c>
      <c r="B39" s="23" t="s">
        <v>55</v>
      </c>
      <c r="C39" s="24" t="s">
        <v>23</v>
      </c>
      <c r="D39" s="25">
        <v>1</v>
      </c>
      <c r="E39" s="26">
        <v>2092.63</v>
      </c>
      <c r="F39" s="71">
        <f>2092.63*1.16</f>
        <v>2427.4508000000001</v>
      </c>
      <c r="G39" s="212"/>
      <c r="H39" s="27" t="s">
        <v>24</v>
      </c>
      <c r="I39" s="24"/>
      <c r="J39" s="24"/>
      <c r="K39" s="212"/>
      <c r="L39" s="27" t="s">
        <v>188</v>
      </c>
      <c r="M39" s="27" t="s">
        <v>25</v>
      </c>
      <c r="N39" s="24" t="s">
        <v>26</v>
      </c>
      <c r="O39" s="27" t="s">
        <v>27</v>
      </c>
      <c r="P39" s="222"/>
      <c r="Q39" s="222"/>
      <c r="R39" s="29" t="s">
        <v>29</v>
      </c>
      <c r="S39" s="27" t="s">
        <v>30</v>
      </c>
      <c r="T39" s="24" t="s">
        <v>31</v>
      </c>
      <c r="U39" s="225"/>
      <c r="V39" s="219"/>
    </row>
    <row r="40" spans="1:22" ht="30.75">
      <c r="A40" s="22">
        <v>43891</v>
      </c>
      <c r="B40" s="23" t="s">
        <v>56</v>
      </c>
      <c r="C40" s="24" t="s">
        <v>23</v>
      </c>
      <c r="D40" s="25">
        <v>21</v>
      </c>
      <c r="E40" s="26">
        <v>4286.62</v>
      </c>
      <c r="F40" s="71">
        <f>90019.02*1.16</f>
        <v>104422.0632</v>
      </c>
      <c r="G40" s="212"/>
      <c r="H40" s="27" t="s">
        <v>24</v>
      </c>
      <c r="I40" s="24"/>
      <c r="J40" s="24"/>
      <c r="K40" s="212"/>
      <c r="L40" s="27" t="s">
        <v>188</v>
      </c>
      <c r="M40" s="27" t="s">
        <v>25</v>
      </c>
      <c r="N40" s="24" t="s">
        <v>26</v>
      </c>
      <c r="O40" s="27" t="s">
        <v>27</v>
      </c>
      <c r="P40" s="222"/>
      <c r="Q40" s="222"/>
      <c r="R40" s="29" t="s">
        <v>29</v>
      </c>
      <c r="S40" s="27" t="s">
        <v>30</v>
      </c>
      <c r="T40" s="24" t="s">
        <v>31</v>
      </c>
      <c r="U40" s="225"/>
      <c r="V40" s="219"/>
    </row>
    <row r="41" spans="1:22" ht="15.75">
      <c r="A41" s="22">
        <v>43891</v>
      </c>
      <c r="B41" s="23" t="s">
        <v>57</v>
      </c>
      <c r="C41" s="24" t="s">
        <v>23</v>
      </c>
      <c r="D41" s="25">
        <v>2</v>
      </c>
      <c r="E41" s="26">
        <v>3662.1</v>
      </c>
      <c r="F41" s="71">
        <f>7324.2*1.16</f>
        <v>8496.0719999999983</v>
      </c>
      <c r="G41" s="212"/>
      <c r="H41" s="27" t="s">
        <v>24</v>
      </c>
      <c r="I41" s="24"/>
      <c r="J41" s="24"/>
      <c r="K41" s="212"/>
      <c r="L41" s="27" t="s">
        <v>188</v>
      </c>
      <c r="M41" s="27" t="s">
        <v>25</v>
      </c>
      <c r="N41" s="24" t="s">
        <v>26</v>
      </c>
      <c r="O41" s="27" t="s">
        <v>27</v>
      </c>
      <c r="P41" s="222"/>
      <c r="Q41" s="222"/>
      <c r="R41" s="29" t="s">
        <v>29</v>
      </c>
      <c r="S41" s="27" t="s">
        <v>30</v>
      </c>
      <c r="T41" s="24" t="s">
        <v>31</v>
      </c>
      <c r="U41" s="225"/>
      <c r="V41" s="219"/>
    </row>
    <row r="42" spans="1:22" ht="15.75">
      <c r="A42" s="22">
        <v>43891</v>
      </c>
      <c r="B42" s="23" t="s">
        <v>58</v>
      </c>
      <c r="C42" s="24" t="s">
        <v>23</v>
      </c>
      <c r="D42" s="25">
        <v>2</v>
      </c>
      <c r="E42" s="26">
        <v>4152.43</v>
      </c>
      <c r="F42" s="71">
        <f>8304.866*1.16</f>
        <v>9633.6445599999988</v>
      </c>
      <c r="G42" s="212"/>
      <c r="H42" s="27" t="s">
        <v>24</v>
      </c>
      <c r="I42" s="24"/>
      <c r="J42" s="24"/>
      <c r="K42" s="212"/>
      <c r="L42" s="27" t="s">
        <v>188</v>
      </c>
      <c r="M42" s="27" t="s">
        <v>25</v>
      </c>
      <c r="N42" s="24" t="s">
        <v>26</v>
      </c>
      <c r="O42" s="27" t="s">
        <v>27</v>
      </c>
      <c r="P42" s="222"/>
      <c r="Q42" s="222"/>
      <c r="R42" s="29" t="s">
        <v>29</v>
      </c>
      <c r="S42" s="27" t="s">
        <v>30</v>
      </c>
      <c r="T42" s="24" t="s">
        <v>31</v>
      </c>
      <c r="U42" s="225"/>
      <c r="V42" s="219"/>
    </row>
    <row r="43" spans="1:22" ht="15.75">
      <c r="A43" s="22">
        <v>43891</v>
      </c>
      <c r="B43" s="23" t="s">
        <v>59</v>
      </c>
      <c r="C43" s="24" t="s">
        <v>23</v>
      </c>
      <c r="D43" s="25">
        <v>1</v>
      </c>
      <c r="E43" s="26">
        <v>1539.81</v>
      </c>
      <c r="F43" s="71">
        <f>1539.81*1.16</f>
        <v>1786.1795999999997</v>
      </c>
      <c r="G43" s="213"/>
      <c r="H43" s="27" t="s">
        <v>24</v>
      </c>
      <c r="I43" s="24"/>
      <c r="J43" s="24"/>
      <c r="K43" s="213"/>
      <c r="L43" s="27" t="s">
        <v>188</v>
      </c>
      <c r="M43" s="27" t="s">
        <v>25</v>
      </c>
      <c r="N43" s="24" t="s">
        <v>26</v>
      </c>
      <c r="O43" s="27" t="s">
        <v>27</v>
      </c>
      <c r="P43" s="223"/>
      <c r="Q43" s="223"/>
      <c r="R43" s="29" t="s">
        <v>29</v>
      </c>
      <c r="S43" s="27" t="s">
        <v>30</v>
      </c>
      <c r="T43" s="24" t="s">
        <v>31</v>
      </c>
      <c r="U43" s="226"/>
      <c r="V43" s="220"/>
    </row>
    <row r="44" spans="1:22" s="21" customFormat="1" ht="30.75">
      <c r="A44" s="15">
        <v>43891</v>
      </c>
      <c r="B44" s="16" t="s">
        <v>60</v>
      </c>
      <c r="C44" s="17" t="s">
        <v>23</v>
      </c>
      <c r="D44" s="18">
        <v>4</v>
      </c>
      <c r="E44" s="19">
        <v>75000</v>
      </c>
      <c r="F44" s="45">
        <f>300000*1.16</f>
        <v>348000</v>
      </c>
      <c r="G44" s="45">
        <v>348000</v>
      </c>
      <c r="H44" s="20" t="s">
        <v>24</v>
      </c>
      <c r="I44" s="17"/>
      <c r="J44" s="17"/>
      <c r="K44" s="45">
        <v>348000</v>
      </c>
      <c r="L44" s="20" t="s">
        <v>188</v>
      </c>
      <c r="M44" s="20" t="s">
        <v>25</v>
      </c>
      <c r="N44" s="17" t="s">
        <v>26</v>
      </c>
      <c r="O44" s="20" t="s">
        <v>61</v>
      </c>
      <c r="P44" s="30" t="s">
        <v>62</v>
      </c>
      <c r="Q44" s="30">
        <v>12879</v>
      </c>
      <c r="R44" s="31" t="s">
        <v>63</v>
      </c>
      <c r="S44" s="20" t="s">
        <v>30</v>
      </c>
      <c r="T44" s="17" t="s">
        <v>31</v>
      </c>
      <c r="U44" s="82" t="s">
        <v>195</v>
      </c>
      <c r="V44" s="98" t="s">
        <v>245</v>
      </c>
    </row>
    <row r="45" spans="1:22" ht="40.5" customHeight="1">
      <c r="A45" s="22">
        <v>43891</v>
      </c>
      <c r="B45" s="23" t="s">
        <v>64</v>
      </c>
      <c r="C45" s="24" t="s">
        <v>23</v>
      </c>
      <c r="D45" s="25">
        <v>1000</v>
      </c>
      <c r="E45" s="26">
        <v>150</v>
      </c>
      <c r="F45" s="71">
        <f>150000*1.16</f>
        <v>174000</v>
      </c>
      <c r="G45" s="71">
        <v>174000</v>
      </c>
      <c r="H45" s="27" t="s">
        <v>24</v>
      </c>
      <c r="I45" s="24"/>
      <c r="J45" s="24"/>
      <c r="K45" s="71">
        <v>174000</v>
      </c>
      <c r="L45" s="27" t="s">
        <v>188</v>
      </c>
      <c r="M45" s="27" t="s">
        <v>25</v>
      </c>
      <c r="N45" s="24" t="s">
        <v>26</v>
      </c>
      <c r="O45" s="27" t="s">
        <v>27</v>
      </c>
      <c r="P45" s="28" t="s">
        <v>65</v>
      </c>
      <c r="Q45" s="28">
        <v>12890</v>
      </c>
      <c r="R45" s="29" t="s">
        <v>66</v>
      </c>
      <c r="S45" s="27" t="s">
        <v>30</v>
      </c>
      <c r="T45" s="24" t="s">
        <v>31</v>
      </c>
      <c r="U45" s="81" t="s">
        <v>196</v>
      </c>
      <c r="V45" s="97" t="s">
        <v>245</v>
      </c>
    </row>
    <row r="46" spans="1:22" s="21" customFormat="1" ht="15.75">
      <c r="A46" s="15">
        <v>43891</v>
      </c>
      <c r="B46" s="16" t="s">
        <v>67</v>
      </c>
      <c r="C46" s="17" t="s">
        <v>23</v>
      </c>
      <c r="D46" s="18">
        <v>2</v>
      </c>
      <c r="E46" s="19">
        <v>109.04</v>
      </c>
      <c r="F46" s="45">
        <f>218.08*1.16</f>
        <v>252.97280000000001</v>
      </c>
      <c r="G46" s="208">
        <v>529.01</v>
      </c>
      <c r="H46" s="20" t="s">
        <v>24</v>
      </c>
      <c r="I46" s="17"/>
      <c r="J46" s="17"/>
      <c r="K46" s="208">
        <v>529.01</v>
      </c>
      <c r="L46" s="20" t="s">
        <v>188</v>
      </c>
      <c r="M46" s="20" t="s">
        <v>25</v>
      </c>
      <c r="N46" s="17" t="s">
        <v>26</v>
      </c>
      <c r="O46" s="20" t="s">
        <v>46</v>
      </c>
      <c r="P46" s="227" t="s">
        <v>68</v>
      </c>
      <c r="Q46" s="227">
        <v>1082</v>
      </c>
      <c r="R46" s="31" t="s">
        <v>69</v>
      </c>
      <c r="S46" s="20" t="s">
        <v>30</v>
      </c>
      <c r="T46" s="17" t="s">
        <v>31</v>
      </c>
      <c r="U46" s="229" t="s">
        <v>197</v>
      </c>
      <c r="V46" s="215" t="s">
        <v>245</v>
      </c>
    </row>
    <row r="47" spans="1:22" s="21" customFormat="1" ht="25.5" customHeight="1">
      <c r="A47" s="15">
        <v>43891</v>
      </c>
      <c r="B47" s="16" t="s">
        <v>70</v>
      </c>
      <c r="C47" s="17" t="s">
        <v>23</v>
      </c>
      <c r="D47" s="18">
        <v>4</v>
      </c>
      <c r="E47" s="19">
        <v>59.49</v>
      </c>
      <c r="F47" s="45">
        <f>237.96*1.16</f>
        <v>276.03359999999998</v>
      </c>
      <c r="G47" s="209"/>
      <c r="H47" s="20" t="s">
        <v>24</v>
      </c>
      <c r="I47" s="17"/>
      <c r="J47" s="17"/>
      <c r="K47" s="209"/>
      <c r="L47" s="20" t="s">
        <v>188</v>
      </c>
      <c r="M47" s="20" t="s">
        <v>25</v>
      </c>
      <c r="N47" s="17" t="s">
        <v>26</v>
      </c>
      <c r="O47" s="20" t="s">
        <v>46</v>
      </c>
      <c r="P47" s="228"/>
      <c r="Q47" s="228"/>
      <c r="R47" s="31" t="s">
        <v>69</v>
      </c>
      <c r="S47" s="20" t="s">
        <v>30</v>
      </c>
      <c r="T47" s="17" t="s">
        <v>31</v>
      </c>
      <c r="U47" s="230"/>
      <c r="V47" s="217"/>
    </row>
    <row r="48" spans="1:22" ht="45.75">
      <c r="A48" s="22">
        <v>43891</v>
      </c>
      <c r="B48" s="23" t="s">
        <v>71</v>
      </c>
      <c r="C48" s="24" t="s">
        <v>23</v>
      </c>
      <c r="D48" s="25">
        <v>100</v>
      </c>
      <c r="E48" s="26">
        <v>130</v>
      </c>
      <c r="F48" s="71">
        <f t="shared" ref="F48" si="0">13000*1.16</f>
        <v>15079.999999999998</v>
      </c>
      <c r="G48" s="211">
        <v>45240</v>
      </c>
      <c r="H48" s="27" t="s">
        <v>24</v>
      </c>
      <c r="I48" s="24"/>
      <c r="J48" s="24"/>
      <c r="K48" s="211">
        <v>45240</v>
      </c>
      <c r="L48" s="27" t="s">
        <v>188</v>
      </c>
      <c r="M48" s="27" t="s">
        <v>25</v>
      </c>
      <c r="N48" s="24" t="s">
        <v>26</v>
      </c>
      <c r="O48" s="27" t="s">
        <v>72</v>
      </c>
      <c r="P48" s="221" t="s">
        <v>35</v>
      </c>
      <c r="Q48" s="221">
        <v>12873</v>
      </c>
      <c r="R48" s="29" t="s">
        <v>69</v>
      </c>
      <c r="S48" s="27" t="s">
        <v>30</v>
      </c>
      <c r="T48" s="24" t="s">
        <v>31</v>
      </c>
      <c r="U48" s="224" t="s">
        <v>198</v>
      </c>
      <c r="V48" s="218" t="s">
        <v>245</v>
      </c>
    </row>
    <row r="49" spans="1:22" ht="45.75">
      <c r="A49" s="22">
        <v>43891</v>
      </c>
      <c r="B49" s="23" t="s">
        <v>73</v>
      </c>
      <c r="C49" s="24" t="s">
        <v>23</v>
      </c>
      <c r="D49" s="25">
        <v>100</v>
      </c>
      <c r="E49" s="26">
        <v>130</v>
      </c>
      <c r="F49" s="71">
        <f>13000*1.16</f>
        <v>15079.999999999998</v>
      </c>
      <c r="G49" s="212"/>
      <c r="H49" s="27" t="s">
        <v>24</v>
      </c>
      <c r="I49" s="24"/>
      <c r="J49" s="24"/>
      <c r="K49" s="212"/>
      <c r="L49" s="27" t="s">
        <v>188</v>
      </c>
      <c r="M49" s="27" t="s">
        <v>25</v>
      </c>
      <c r="N49" s="24" t="s">
        <v>26</v>
      </c>
      <c r="O49" s="27" t="s">
        <v>72</v>
      </c>
      <c r="P49" s="222"/>
      <c r="Q49" s="222"/>
      <c r="R49" s="29" t="s">
        <v>69</v>
      </c>
      <c r="S49" s="27" t="s">
        <v>30</v>
      </c>
      <c r="T49" s="24" t="s">
        <v>31</v>
      </c>
      <c r="U49" s="225"/>
      <c r="V49" s="219"/>
    </row>
    <row r="50" spans="1:22" ht="45.75">
      <c r="A50" s="22">
        <v>43891</v>
      </c>
      <c r="B50" s="23" t="s">
        <v>74</v>
      </c>
      <c r="C50" s="24" t="s">
        <v>23</v>
      </c>
      <c r="D50" s="25">
        <v>100</v>
      </c>
      <c r="E50" s="26">
        <v>130</v>
      </c>
      <c r="F50" s="71">
        <f t="shared" ref="F50" si="1">13000*1.16</f>
        <v>15079.999999999998</v>
      </c>
      <c r="G50" s="213"/>
      <c r="H50" s="27" t="s">
        <v>24</v>
      </c>
      <c r="I50" s="24"/>
      <c r="J50" s="24"/>
      <c r="K50" s="213"/>
      <c r="L50" s="27" t="s">
        <v>188</v>
      </c>
      <c r="M50" s="27" t="s">
        <v>25</v>
      </c>
      <c r="N50" s="24" t="s">
        <v>26</v>
      </c>
      <c r="O50" s="27" t="s">
        <v>72</v>
      </c>
      <c r="P50" s="223"/>
      <c r="Q50" s="223"/>
      <c r="R50" s="29" t="s">
        <v>69</v>
      </c>
      <c r="S50" s="27" t="s">
        <v>30</v>
      </c>
      <c r="T50" s="24" t="s">
        <v>31</v>
      </c>
      <c r="U50" s="226"/>
      <c r="V50" s="220"/>
    </row>
    <row r="51" spans="1:22" s="21" customFormat="1" ht="30.75">
      <c r="A51" s="15">
        <v>43891</v>
      </c>
      <c r="B51" s="16" t="s">
        <v>75</v>
      </c>
      <c r="C51" s="17" t="s">
        <v>23</v>
      </c>
      <c r="D51" s="18">
        <v>2</v>
      </c>
      <c r="E51" s="19">
        <v>7165.96</v>
      </c>
      <c r="F51" s="45">
        <v>14331.92</v>
      </c>
      <c r="G51" s="208">
        <v>22206.400000000001</v>
      </c>
      <c r="H51" s="20" t="s">
        <v>24</v>
      </c>
      <c r="I51" s="17"/>
      <c r="J51" s="17"/>
      <c r="K51" s="208">
        <v>22206.400000000001</v>
      </c>
      <c r="L51" s="20" t="s">
        <v>188</v>
      </c>
      <c r="M51" s="20" t="s">
        <v>25</v>
      </c>
      <c r="N51" s="17" t="s">
        <v>26</v>
      </c>
      <c r="O51" s="20" t="s">
        <v>46</v>
      </c>
      <c r="P51" s="227" t="s">
        <v>76</v>
      </c>
      <c r="Q51" s="227"/>
      <c r="R51" s="31" t="s">
        <v>69</v>
      </c>
      <c r="S51" s="20" t="s">
        <v>30</v>
      </c>
      <c r="T51" s="17" t="s">
        <v>31</v>
      </c>
      <c r="U51" s="229" t="s">
        <v>199</v>
      </c>
      <c r="V51" s="215" t="s">
        <v>245</v>
      </c>
    </row>
    <row r="52" spans="1:22" s="21" customFormat="1" ht="30.75">
      <c r="A52" s="15">
        <v>43891</v>
      </c>
      <c r="B52" s="16" t="s">
        <v>77</v>
      </c>
      <c r="C52" s="17" t="s">
        <v>23</v>
      </c>
      <c r="D52" s="18">
        <v>1</v>
      </c>
      <c r="E52" s="19">
        <v>7874.48</v>
      </c>
      <c r="F52" s="83">
        <v>7874.48</v>
      </c>
      <c r="G52" s="209"/>
      <c r="H52" s="20" t="s">
        <v>24</v>
      </c>
      <c r="I52" s="17"/>
      <c r="J52" s="17"/>
      <c r="K52" s="209"/>
      <c r="L52" s="20" t="s">
        <v>188</v>
      </c>
      <c r="M52" s="20" t="s">
        <v>25</v>
      </c>
      <c r="N52" s="17" t="s">
        <v>26</v>
      </c>
      <c r="O52" s="20" t="s">
        <v>46</v>
      </c>
      <c r="P52" s="228"/>
      <c r="Q52" s="228"/>
      <c r="R52" s="31" t="s">
        <v>69</v>
      </c>
      <c r="S52" s="20" t="s">
        <v>30</v>
      </c>
      <c r="T52" s="17" t="s">
        <v>31</v>
      </c>
      <c r="U52" s="230"/>
      <c r="V52" s="217"/>
    </row>
    <row r="53" spans="1:22" ht="30.75">
      <c r="A53" s="22">
        <v>43891</v>
      </c>
      <c r="B53" s="23" t="s">
        <v>78</v>
      </c>
      <c r="C53" s="24" t="s">
        <v>23</v>
      </c>
      <c r="D53" s="25">
        <v>60</v>
      </c>
      <c r="E53" s="26">
        <v>295.69</v>
      </c>
      <c r="F53" s="71">
        <f>17741.4*1.16</f>
        <v>20580.024000000001</v>
      </c>
      <c r="G53" s="71">
        <v>20580.02</v>
      </c>
      <c r="H53" s="27" t="s">
        <v>24</v>
      </c>
      <c r="I53" s="24"/>
      <c r="J53" s="24"/>
      <c r="K53" s="71">
        <v>20580.02</v>
      </c>
      <c r="L53" s="27" t="s">
        <v>188</v>
      </c>
      <c r="M53" s="27" t="s">
        <v>25</v>
      </c>
      <c r="N53" s="24" t="s">
        <v>26</v>
      </c>
      <c r="O53" s="27" t="s">
        <v>79</v>
      </c>
      <c r="P53" s="28" t="s">
        <v>80</v>
      </c>
      <c r="Q53" s="28">
        <v>12963</v>
      </c>
      <c r="R53" s="29" t="s">
        <v>69</v>
      </c>
      <c r="S53" s="27" t="s">
        <v>30</v>
      </c>
      <c r="T53" s="24" t="s">
        <v>31</v>
      </c>
      <c r="U53" s="81" t="s">
        <v>200</v>
      </c>
      <c r="V53" s="97" t="s">
        <v>245</v>
      </c>
    </row>
    <row r="54" spans="1:22" s="21" customFormat="1" ht="30.75">
      <c r="A54" s="15">
        <v>43891</v>
      </c>
      <c r="B54" s="16" t="s">
        <v>81</v>
      </c>
      <c r="C54" s="17" t="s">
        <v>23</v>
      </c>
      <c r="D54" s="18">
        <v>1</v>
      </c>
      <c r="E54" s="19">
        <v>75000</v>
      </c>
      <c r="F54" s="45">
        <f t="shared" ref="F54:F55" si="2">+E54*1.16</f>
        <v>87000</v>
      </c>
      <c r="G54" s="208">
        <v>174000</v>
      </c>
      <c r="H54" s="20" t="s">
        <v>24</v>
      </c>
      <c r="I54" s="17"/>
      <c r="J54" s="17"/>
      <c r="K54" s="208">
        <v>174000</v>
      </c>
      <c r="L54" s="20" t="s">
        <v>188</v>
      </c>
      <c r="M54" s="20" t="s">
        <v>25</v>
      </c>
      <c r="N54" s="17" t="s">
        <v>26</v>
      </c>
      <c r="O54" s="20" t="s">
        <v>61</v>
      </c>
      <c r="P54" s="227" t="s">
        <v>62</v>
      </c>
      <c r="Q54" s="227">
        <v>12879</v>
      </c>
      <c r="R54" s="31" t="s">
        <v>69</v>
      </c>
      <c r="S54" s="20" t="s">
        <v>30</v>
      </c>
      <c r="T54" s="17" t="s">
        <v>31</v>
      </c>
      <c r="U54" s="229" t="s">
        <v>201</v>
      </c>
      <c r="V54" s="215" t="s">
        <v>245</v>
      </c>
    </row>
    <row r="55" spans="1:22" s="21" customFormat="1" ht="30.75">
      <c r="A55" s="15">
        <v>43891</v>
      </c>
      <c r="B55" s="16" t="s">
        <v>82</v>
      </c>
      <c r="C55" s="17" t="s">
        <v>23</v>
      </c>
      <c r="D55" s="18">
        <v>1</v>
      </c>
      <c r="E55" s="19">
        <v>75000</v>
      </c>
      <c r="F55" s="45">
        <f t="shared" si="2"/>
        <v>87000</v>
      </c>
      <c r="G55" s="209"/>
      <c r="H55" s="20" t="s">
        <v>24</v>
      </c>
      <c r="I55" s="17"/>
      <c r="J55" s="17"/>
      <c r="K55" s="209"/>
      <c r="L55" s="20" t="s">
        <v>188</v>
      </c>
      <c r="M55" s="20" t="s">
        <v>25</v>
      </c>
      <c r="N55" s="17" t="s">
        <v>26</v>
      </c>
      <c r="O55" s="20" t="s">
        <v>61</v>
      </c>
      <c r="P55" s="228"/>
      <c r="Q55" s="228"/>
      <c r="R55" s="31" t="s">
        <v>69</v>
      </c>
      <c r="S55" s="20" t="s">
        <v>30</v>
      </c>
      <c r="T55" s="17" t="s">
        <v>31</v>
      </c>
      <c r="U55" s="230"/>
      <c r="V55" s="217"/>
    </row>
    <row r="56" spans="1:22" ht="30.75">
      <c r="A56" s="22">
        <v>43891</v>
      </c>
      <c r="B56" s="23" t="s">
        <v>81</v>
      </c>
      <c r="C56" s="24" t="s">
        <v>23</v>
      </c>
      <c r="D56" s="25">
        <v>2</v>
      </c>
      <c r="E56" s="96">
        <v>75000</v>
      </c>
      <c r="F56" s="71">
        <f>150000*1.16</f>
        <v>174000</v>
      </c>
      <c r="G56" s="71">
        <v>174000</v>
      </c>
      <c r="H56" s="27" t="s">
        <v>24</v>
      </c>
      <c r="I56" s="24"/>
      <c r="J56" s="24"/>
      <c r="K56" s="71">
        <v>174000</v>
      </c>
      <c r="L56" s="27" t="s">
        <v>188</v>
      </c>
      <c r="M56" s="27" t="s">
        <v>25</v>
      </c>
      <c r="N56" s="24" t="s">
        <v>26</v>
      </c>
      <c r="O56" s="27" t="s">
        <v>61</v>
      </c>
      <c r="P56" s="28" t="s">
        <v>62</v>
      </c>
      <c r="Q56" s="28">
        <v>12879</v>
      </c>
      <c r="R56" s="29" t="s">
        <v>69</v>
      </c>
      <c r="S56" s="27" t="s">
        <v>30</v>
      </c>
      <c r="T56" s="24" t="s">
        <v>31</v>
      </c>
      <c r="U56" s="81" t="s">
        <v>202</v>
      </c>
      <c r="V56" s="97" t="s">
        <v>245</v>
      </c>
    </row>
    <row r="57" spans="1:22" s="21" customFormat="1" ht="44.25" customHeight="1">
      <c r="A57" s="15">
        <v>43891</v>
      </c>
      <c r="B57" s="16" t="s">
        <v>83</v>
      </c>
      <c r="C57" s="17" t="s">
        <v>23</v>
      </c>
      <c r="D57" s="18">
        <v>2</v>
      </c>
      <c r="E57" s="19">
        <v>17000</v>
      </c>
      <c r="F57" s="45">
        <f>34000*1.16</f>
        <v>39440</v>
      </c>
      <c r="G57" s="208">
        <v>71920</v>
      </c>
      <c r="H57" s="20" t="s">
        <v>24</v>
      </c>
      <c r="I57" s="17"/>
      <c r="J57" s="17"/>
      <c r="K57" s="208">
        <v>71920</v>
      </c>
      <c r="L57" s="20" t="s">
        <v>188</v>
      </c>
      <c r="M57" s="20" t="s">
        <v>25</v>
      </c>
      <c r="N57" s="17" t="s">
        <v>26</v>
      </c>
      <c r="O57" s="20" t="s">
        <v>46</v>
      </c>
      <c r="P57" s="227" t="s">
        <v>35</v>
      </c>
      <c r="Q57" s="227">
        <v>12873</v>
      </c>
      <c r="R57" s="31" t="s">
        <v>29</v>
      </c>
      <c r="S57" s="20" t="s">
        <v>30</v>
      </c>
      <c r="T57" s="17" t="s">
        <v>31</v>
      </c>
      <c r="U57" s="229" t="s">
        <v>203</v>
      </c>
      <c r="V57" s="215" t="s">
        <v>245</v>
      </c>
    </row>
    <row r="58" spans="1:22" s="21" customFormat="1" ht="44.25" customHeight="1">
      <c r="A58" s="15">
        <v>43891</v>
      </c>
      <c r="B58" s="16" t="s">
        <v>84</v>
      </c>
      <c r="C58" s="17" t="s">
        <v>23</v>
      </c>
      <c r="D58" s="18">
        <v>1</v>
      </c>
      <c r="E58" s="19">
        <v>28000</v>
      </c>
      <c r="F58" s="45">
        <f>28000*1.16</f>
        <v>32479.999999999996</v>
      </c>
      <c r="G58" s="209"/>
      <c r="H58" s="20" t="s">
        <v>24</v>
      </c>
      <c r="I58" s="17"/>
      <c r="J58" s="17"/>
      <c r="K58" s="209"/>
      <c r="L58" s="20" t="s">
        <v>188</v>
      </c>
      <c r="M58" s="20" t="s">
        <v>25</v>
      </c>
      <c r="N58" s="17" t="s">
        <v>26</v>
      </c>
      <c r="O58" s="20" t="s">
        <v>46</v>
      </c>
      <c r="P58" s="228"/>
      <c r="Q58" s="228"/>
      <c r="R58" s="31" t="s">
        <v>69</v>
      </c>
      <c r="S58" s="20" t="s">
        <v>30</v>
      </c>
      <c r="T58" s="17" t="s">
        <v>31</v>
      </c>
      <c r="U58" s="230"/>
      <c r="V58" s="217"/>
    </row>
    <row r="59" spans="1:22" ht="37.5" customHeight="1">
      <c r="A59" s="22">
        <v>43891</v>
      </c>
      <c r="B59" s="23" t="s">
        <v>85</v>
      </c>
      <c r="C59" s="24" t="s">
        <v>23</v>
      </c>
      <c r="D59" s="25">
        <v>10</v>
      </c>
      <c r="E59" s="26">
        <v>7500</v>
      </c>
      <c r="F59" s="71">
        <f>75000*1.16</f>
        <v>87000</v>
      </c>
      <c r="G59" s="71">
        <v>87000</v>
      </c>
      <c r="H59" s="27" t="s">
        <v>24</v>
      </c>
      <c r="I59" s="24"/>
      <c r="J59" s="24"/>
      <c r="K59" s="71">
        <v>87000</v>
      </c>
      <c r="L59" s="27" t="s">
        <v>186</v>
      </c>
      <c r="M59" s="27" t="s">
        <v>25</v>
      </c>
      <c r="N59" s="24" t="s">
        <v>26</v>
      </c>
      <c r="O59" s="27" t="s">
        <v>86</v>
      </c>
      <c r="P59" s="28" t="s">
        <v>87</v>
      </c>
      <c r="Q59" s="28">
        <v>12353</v>
      </c>
      <c r="R59" s="29" t="s">
        <v>88</v>
      </c>
      <c r="S59" s="27" t="s">
        <v>30</v>
      </c>
      <c r="T59" s="24" t="s">
        <v>31</v>
      </c>
      <c r="U59" s="81" t="s">
        <v>204</v>
      </c>
      <c r="V59" s="97" t="s">
        <v>245</v>
      </c>
    </row>
    <row r="60" spans="1:22" s="21" customFormat="1" ht="36" customHeight="1" thickBot="1">
      <c r="A60" s="32">
        <v>43891</v>
      </c>
      <c r="B60" s="33" t="s">
        <v>64</v>
      </c>
      <c r="C60" s="34" t="s">
        <v>23</v>
      </c>
      <c r="D60" s="35">
        <v>1700</v>
      </c>
      <c r="E60" s="36">
        <v>120</v>
      </c>
      <c r="F60" s="84">
        <f>204000*1.16</f>
        <v>236639.99999999997</v>
      </c>
      <c r="G60" s="84">
        <v>236640</v>
      </c>
      <c r="H60" s="37" t="s">
        <v>24</v>
      </c>
      <c r="I60" s="34"/>
      <c r="J60" s="34"/>
      <c r="K60" s="84">
        <v>236640</v>
      </c>
      <c r="L60" s="37" t="s">
        <v>186</v>
      </c>
      <c r="M60" s="37" t="s">
        <v>25</v>
      </c>
      <c r="N60" s="34" t="s">
        <v>26</v>
      </c>
      <c r="O60" s="37" t="s">
        <v>27</v>
      </c>
      <c r="P60" s="38" t="s">
        <v>65</v>
      </c>
      <c r="Q60" s="38">
        <v>12890</v>
      </c>
      <c r="R60" s="39" t="s">
        <v>89</v>
      </c>
      <c r="S60" s="37" t="s">
        <v>30</v>
      </c>
      <c r="T60" s="34" t="s">
        <v>31</v>
      </c>
      <c r="U60" s="82" t="s">
        <v>205</v>
      </c>
      <c r="V60" s="99" t="s">
        <v>245</v>
      </c>
    </row>
    <row r="61" spans="1:22">
      <c r="A61" s="40"/>
      <c r="B61" s="40"/>
      <c r="G61" s="73">
        <f>SUM(G11:G60)</f>
        <v>1981227.3</v>
      </c>
      <c r="K61" s="73">
        <f>SUM(K11:K60)</f>
        <v>1981227.3</v>
      </c>
    </row>
  </sheetData>
  <mergeCells count="58">
    <mergeCell ref="P57:P58"/>
    <mergeCell ref="Q57:Q58"/>
    <mergeCell ref="U57:U58"/>
    <mergeCell ref="P51:P52"/>
    <mergeCell ref="Q51:Q52"/>
    <mergeCell ref="U51:U52"/>
    <mergeCell ref="P54:P55"/>
    <mergeCell ref="Q54:Q55"/>
    <mergeCell ref="U54:U55"/>
    <mergeCell ref="A1:V6"/>
    <mergeCell ref="P11:P12"/>
    <mergeCell ref="Q11:Q12"/>
    <mergeCell ref="R11:R12"/>
    <mergeCell ref="U11:U12"/>
    <mergeCell ref="G11:G12"/>
    <mergeCell ref="V11:V12"/>
    <mergeCell ref="V54:V55"/>
    <mergeCell ref="V57:V58"/>
    <mergeCell ref="K14:K23"/>
    <mergeCell ref="K24:K32"/>
    <mergeCell ref="K34:K43"/>
    <mergeCell ref="K46:K47"/>
    <mergeCell ref="K48:K50"/>
    <mergeCell ref="P14:P23"/>
    <mergeCell ref="Q14:Q23"/>
    <mergeCell ref="R14:R23"/>
    <mergeCell ref="U14:U23"/>
    <mergeCell ref="P24:P32"/>
    <mergeCell ref="Q24:Q32"/>
    <mergeCell ref="R24:R32"/>
    <mergeCell ref="U24:U32"/>
    <mergeCell ref="P34:P43"/>
    <mergeCell ref="V14:V23"/>
    <mergeCell ref="V24:V32"/>
    <mergeCell ref="V34:V43"/>
    <mergeCell ref="V46:V47"/>
    <mergeCell ref="K51:K52"/>
    <mergeCell ref="V48:V50"/>
    <mergeCell ref="V51:V52"/>
    <mergeCell ref="Q34:Q43"/>
    <mergeCell ref="U34:U43"/>
    <mergeCell ref="P46:P47"/>
    <mergeCell ref="Q46:Q47"/>
    <mergeCell ref="U46:U47"/>
    <mergeCell ref="P48:P50"/>
    <mergeCell ref="Q48:Q50"/>
    <mergeCell ref="U48:U50"/>
    <mergeCell ref="K54:K55"/>
    <mergeCell ref="K57:K58"/>
    <mergeCell ref="K11:K12"/>
    <mergeCell ref="G54:G55"/>
    <mergeCell ref="G57:G58"/>
    <mergeCell ref="G24:G32"/>
    <mergeCell ref="G34:G43"/>
    <mergeCell ref="G46:G47"/>
    <mergeCell ref="G48:G50"/>
    <mergeCell ref="G51:G52"/>
    <mergeCell ref="G14:G23"/>
  </mergeCells>
  <hyperlinks>
    <hyperlink ref="M10" r:id="rId1" xr:uid="{00000000-0004-0000-0000-000000000000}"/>
    <hyperlink ref="U11" r:id="rId2" xr:uid="{00000000-0004-0000-0000-000001000000}"/>
    <hyperlink ref="U13" r:id="rId3" xr:uid="{00000000-0004-0000-0000-000002000000}"/>
    <hyperlink ref="U14" r:id="rId4" xr:uid="{00000000-0004-0000-0000-000003000000}"/>
    <hyperlink ref="U24" r:id="rId5" xr:uid="{00000000-0004-0000-0000-000004000000}"/>
    <hyperlink ref="U33" r:id="rId6" xr:uid="{00000000-0004-0000-0000-000005000000}"/>
    <hyperlink ref="U34" r:id="rId7" xr:uid="{00000000-0004-0000-0000-000006000000}"/>
    <hyperlink ref="U44" r:id="rId8" xr:uid="{00000000-0004-0000-0000-000007000000}"/>
    <hyperlink ref="U45" r:id="rId9" xr:uid="{00000000-0004-0000-0000-000008000000}"/>
    <hyperlink ref="U46" r:id="rId10" xr:uid="{00000000-0004-0000-0000-000009000000}"/>
    <hyperlink ref="U48" r:id="rId11" xr:uid="{00000000-0004-0000-0000-00000A000000}"/>
    <hyperlink ref="U51" r:id="rId12" xr:uid="{00000000-0004-0000-0000-00000B000000}"/>
    <hyperlink ref="U53" r:id="rId13" xr:uid="{00000000-0004-0000-0000-00000C000000}"/>
    <hyperlink ref="U54" r:id="rId14" xr:uid="{00000000-0004-0000-0000-00000D000000}"/>
    <hyperlink ref="U56" r:id="rId15" xr:uid="{00000000-0004-0000-0000-00000E000000}"/>
    <hyperlink ref="U57" r:id="rId16" xr:uid="{00000000-0004-0000-0000-00000F000000}"/>
    <hyperlink ref="U59" r:id="rId17" xr:uid="{00000000-0004-0000-0000-000010000000}"/>
    <hyperlink ref="U60" r:id="rId18" xr:uid="{00000000-0004-0000-0000-000011000000}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2"/>
  <sheetViews>
    <sheetView topLeftCell="F1" zoomScale="80" zoomScaleNormal="80" workbookViewId="0">
      <pane ySplit="9" topLeftCell="A75" activePane="bottomLeft" state="frozen"/>
      <selection pane="bottomLeft" activeCell="G59" sqref="G59:G61"/>
    </sheetView>
  </sheetViews>
  <sheetFormatPr baseColWidth="10" defaultColWidth="11.375" defaultRowHeight="15"/>
  <cols>
    <col min="1" max="1" width="22.75" style="1" customWidth="1"/>
    <col min="2" max="2" width="53.25" style="1" bestFit="1" customWidth="1"/>
    <col min="3" max="3" width="27" style="1" bestFit="1" customWidth="1"/>
    <col min="4" max="4" width="17.125" style="1" customWidth="1"/>
    <col min="5" max="5" width="17.625" style="1" bestFit="1" customWidth="1"/>
    <col min="6" max="6" width="25.125" style="73" bestFit="1" customWidth="1"/>
    <col min="7" max="7" width="16.25" style="73" bestFit="1" customWidth="1"/>
    <col min="8" max="8" width="28.75" style="1" bestFit="1" customWidth="1"/>
    <col min="9" max="9" width="16.375" style="1" bestFit="1" customWidth="1"/>
    <col min="10" max="10" width="15.5" style="1" bestFit="1" customWidth="1"/>
    <col min="11" max="11" width="18.875" style="1" bestFit="1" customWidth="1"/>
    <col min="12" max="12" width="26.875" style="1" bestFit="1" customWidth="1"/>
    <col min="13" max="13" width="64.625" style="1" bestFit="1" customWidth="1"/>
    <col min="14" max="14" width="18" style="1" bestFit="1" customWidth="1"/>
    <col min="15" max="15" width="40.5" style="1" bestFit="1" customWidth="1"/>
    <col min="16" max="16" width="47.75" style="40" bestFit="1" customWidth="1"/>
    <col min="17" max="17" width="29.5" style="40" bestFit="1" customWidth="1"/>
    <col min="18" max="18" width="36.875" style="1" bestFit="1" customWidth="1"/>
    <col min="19" max="19" width="25.5" style="1" bestFit="1" customWidth="1"/>
    <col min="20" max="20" width="69.5" style="1" bestFit="1" customWidth="1"/>
    <col min="21" max="21" width="64.625" style="5" customWidth="1"/>
    <col min="22" max="22" width="195.625" style="1" bestFit="1" customWidth="1"/>
    <col min="23" max="16384" width="11.375" style="1"/>
  </cols>
  <sheetData>
    <row r="1" spans="1:22" s="6" customFormat="1" ht="15.95" customHeight="1">
      <c r="A1" s="284" t="s">
        <v>20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2" spans="1:22" s="6" customFormat="1" ht="15.95" customHeight="1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</row>
    <row r="3" spans="1:22" s="6" customFormat="1" ht="15.95" customHeight="1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</row>
    <row r="4" spans="1:22" s="6" customFormat="1" ht="15.95" customHeight="1">
      <c r="A4" s="284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</row>
    <row r="5" spans="1:22" s="6" customFormat="1" ht="15.95" customHeight="1">
      <c r="A5" s="284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</row>
    <row r="6" spans="1:22" s="6" customFormat="1" ht="15.95" customHeight="1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</row>
    <row r="7" spans="1:22" s="2" customFormat="1" ht="27.95" customHeight="1">
      <c r="A7" s="2" t="s">
        <v>21</v>
      </c>
      <c r="F7" s="42"/>
      <c r="G7" s="42"/>
      <c r="P7" s="7"/>
      <c r="Q7" s="7"/>
      <c r="U7" s="4"/>
    </row>
    <row r="8" spans="1:22" s="2" customFormat="1" ht="15" customHeight="1">
      <c r="F8" s="42"/>
      <c r="G8" s="42"/>
      <c r="P8" s="7"/>
      <c r="Q8" s="7"/>
      <c r="U8" s="4"/>
    </row>
    <row r="9" spans="1:22" s="3" customFormat="1" ht="111" customHeight="1" thickBot="1">
      <c r="A9" s="92" t="s">
        <v>0</v>
      </c>
      <c r="B9" s="92" t="s">
        <v>13</v>
      </c>
      <c r="C9" s="92" t="s">
        <v>1</v>
      </c>
      <c r="D9" s="92" t="s">
        <v>19</v>
      </c>
      <c r="E9" s="92" t="s">
        <v>6</v>
      </c>
      <c r="F9" s="93" t="s">
        <v>16</v>
      </c>
      <c r="G9" s="93" t="s">
        <v>241</v>
      </c>
      <c r="H9" s="92" t="s">
        <v>2</v>
      </c>
      <c r="I9" s="92" t="s">
        <v>4</v>
      </c>
      <c r="J9" s="92" t="s">
        <v>5</v>
      </c>
      <c r="K9" s="92" t="s">
        <v>3</v>
      </c>
      <c r="L9" s="92" t="s">
        <v>8</v>
      </c>
      <c r="M9" s="92" t="s">
        <v>17</v>
      </c>
      <c r="N9" s="92" t="s">
        <v>7</v>
      </c>
      <c r="O9" s="92" t="s">
        <v>9</v>
      </c>
      <c r="P9" s="92" t="s">
        <v>10</v>
      </c>
      <c r="Q9" s="92" t="s">
        <v>14</v>
      </c>
      <c r="R9" s="92" t="s">
        <v>11</v>
      </c>
      <c r="S9" s="92" t="s">
        <v>15</v>
      </c>
      <c r="T9" s="92" t="s">
        <v>12</v>
      </c>
      <c r="U9" s="92" t="s">
        <v>18</v>
      </c>
      <c r="V9" s="92" t="s">
        <v>243</v>
      </c>
    </row>
    <row r="10" spans="1:22" s="74" customFormat="1" ht="16.5" customHeight="1" thickBot="1">
      <c r="F10" s="78"/>
      <c r="G10" s="78"/>
      <c r="L10" s="79" t="s">
        <v>178</v>
      </c>
      <c r="M10" s="76" t="s">
        <v>176</v>
      </c>
    </row>
    <row r="11" spans="1:22" s="14" customFormat="1" ht="16.5" thickBot="1">
      <c r="A11" s="9">
        <v>43922</v>
      </c>
      <c r="B11" s="43" t="s">
        <v>237</v>
      </c>
      <c r="C11" s="11" t="s">
        <v>91</v>
      </c>
      <c r="D11" s="12">
        <v>2</v>
      </c>
      <c r="E11" s="13">
        <v>3275.86</v>
      </c>
      <c r="F11" s="86">
        <v>6551.72</v>
      </c>
      <c r="G11" s="269">
        <v>16600.009999999998</v>
      </c>
      <c r="H11" s="11" t="s">
        <v>24</v>
      </c>
      <c r="I11" s="11"/>
      <c r="J11" s="11"/>
      <c r="K11" s="269">
        <v>16600.009999999998</v>
      </c>
      <c r="L11" s="11" t="s">
        <v>188</v>
      </c>
      <c r="M11" s="11" t="s">
        <v>92</v>
      </c>
      <c r="N11" s="11" t="s">
        <v>26</v>
      </c>
      <c r="O11" s="11" t="s">
        <v>27</v>
      </c>
      <c r="P11" s="285" t="s">
        <v>93</v>
      </c>
      <c r="Q11" s="240">
        <v>13003</v>
      </c>
      <c r="R11" s="11" t="s">
        <v>94</v>
      </c>
      <c r="S11" s="11" t="s">
        <v>30</v>
      </c>
      <c r="T11" s="11" t="s">
        <v>31</v>
      </c>
      <c r="U11" s="229" t="s">
        <v>206</v>
      </c>
      <c r="V11" s="290" t="s">
        <v>244</v>
      </c>
    </row>
    <row r="12" spans="1:22" s="21" customFormat="1" ht="16.5" thickBot="1">
      <c r="A12" s="15">
        <v>43922</v>
      </c>
      <c r="B12" s="43" t="s">
        <v>238</v>
      </c>
      <c r="C12" s="17" t="s">
        <v>91</v>
      </c>
      <c r="D12" s="18">
        <v>2</v>
      </c>
      <c r="E12" s="19">
        <v>3879.31</v>
      </c>
      <c r="F12" s="87">
        <v>7758.62</v>
      </c>
      <c r="G12" s="270"/>
      <c r="H12" s="20" t="s">
        <v>24</v>
      </c>
      <c r="I12" s="17"/>
      <c r="J12" s="17"/>
      <c r="K12" s="270"/>
      <c r="L12" s="20" t="s">
        <v>188</v>
      </c>
      <c r="M12" s="20" t="s">
        <v>92</v>
      </c>
      <c r="N12" s="20" t="s">
        <v>26</v>
      </c>
      <c r="O12" s="20" t="s">
        <v>27</v>
      </c>
      <c r="P12" s="286"/>
      <c r="Q12" s="287"/>
      <c r="R12" s="11" t="s">
        <v>94</v>
      </c>
      <c r="S12" s="20" t="s">
        <v>30</v>
      </c>
      <c r="T12" s="17" t="s">
        <v>31</v>
      </c>
      <c r="U12" s="288"/>
      <c r="V12" s="291"/>
    </row>
    <row r="13" spans="1:22" s="21" customFormat="1" ht="15.75">
      <c r="A13" s="15">
        <v>43922</v>
      </c>
      <c r="B13" s="43" t="s">
        <v>239</v>
      </c>
      <c r="C13" s="17" t="s">
        <v>91</v>
      </c>
      <c r="D13" s="18">
        <v>1</v>
      </c>
      <c r="E13" s="19">
        <v>0.01</v>
      </c>
      <c r="F13" s="87">
        <v>0.01</v>
      </c>
      <c r="G13" s="271"/>
      <c r="H13" s="20" t="s">
        <v>24</v>
      </c>
      <c r="I13" s="17"/>
      <c r="J13" s="17"/>
      <c r="K13" s="271"/>
      <c r="L13" s="20" t="s">
        <v>188</v>
      </c>
      <c r="M13" s="20" t="s">
        <v>92</v>
      </c>
      <c r="N13" s="20" t="s">
        <v>26</v>
      </c>
      <c r="O13" s="20" t="s">
        <v>27</v>
      </c>
      <c r="P13" s="286"/>
      <c r="Q13" s="241"/>
      <c r="R13" s="11" t="s">
        <v>94</v>
      </c>
      <c r="S13" s="20" t="s">
        <v>30</v>
      </c>
      <c r="T13" s="17" t="s">
        <v>31</v>
      </c>
      <c r="U13" s="289"/>
      <c r="V13" s="292"/>
    </row>
    <row r="14" spans="1:22" s="52" customFormat="1" ht="21.75" customHeight="1">
      <c r="A14" s="46">
        <v>43922</v>
      </c>
      <c r="B14" s="47" t="s">
        <v>240</v>
      </c>
      <c r="C14" s="48" t="s">
        <v>91</v>
      </c>
      <c r="D14" s="49">
        <v>12</v>
      </c>
      <c r="E14" s="50">
        <v>230</v>
      </c>
      <c r="F14" s="88">
        <v>2760</v>
      </c>
      <c r="G14" s="256">
        <v>22109.599999999999</v>
      </c>
      <c r="H14" s="51" t="s">
        <v>24</v>
      </c>
      <c r="I14" s="48"/>
      <c r="J14" s="48"/>
      <c r="K14" s="256">
        <v>22109.599999999999</v>
      </c>
      <c r="L14" s="51" t="s">
        <v>188</v>
      </c>
      <c r="M14" s="51" t="s">
        <v>92</v>
      </c>
      <c r="N14" s="48" t="s">
        <v>26</v>
      </c>
      <c r="O14" s="51" t="s">
        <v>27</v>
      </c>
      <c r="P14" s="277" t="s">
        <v>97</v>
      </c>
      <c r="Q14" s="278"/>
      <c r="R14" s="48" t="s">
        <v>98</v>
      </c>
      <c r="S14" s="51" t="s">
        <v>30</v>
      </c>
      <c r="T14" s="48" t="s">
        <v>31</v>
      </c>
      <c r="U14" s="280" t="s">
        <v>207</v>
      </c>
      <c r="V14" s="282" t="s">
        <v>244</v>
      </c>
    </row>
    <row r="15" spans="1:22" s="52" customFormat="1" ht="19.5" customHeight="1">
      <c r="A15" s="46">
        <v>43922</v>
      </c>
      <c r="B15" s="47" t="s">
        <v>99</v>
      </c>
      <c r="C15" s="48" t="s">
        <v>91</v>
      </c>
      <c r="D15" s="49">
        <v>20</v>
      </c>
      <c r="E15" s="50">
        <v>815</v>
      </c>
      <c r="F15" s="88">
        <v>16300</v>
      </c>
      <c r="G15" s="258"/>
      <c r="H15" s="51" t="s">
        <v>24</v>
      </c>
      <c r="I15" s="48"/>
      <c r="J15" s="48"/>
      <c r="K15" s="258"/>
      <c r="L15" s="51" t="s">
        <v>188</v>
      </c>
      <c r="M15" s="51" t="s">
        <v>92</v>
      </c>
      <c r="N15" s="48" t="s">
        <v>26</v>
      </c>
      <c r="O15" s="51" t="s">
        <v>27</v>
      </c>
      <c r="P15" s="277"/>
      <c r="Q15" s="279"/>
      <c r="R15" s="48" t="s">
        <v>98</v>
      </c>
      <c r="S15" s="51" t="s">
        <v>30</v>
      </c>
      <c r="T15" s="48" t="s">
        <v>31</v>
      </c>
      <c r="U15" s="281"/>
      <c r="V15" s="283"/>
    </row>
    <row r="16" spans="1:22" s="21" customFormat="1" ht="24" customHeight="1">
      <c r="A16" s="15">
        <v>43922</v>
      </c>
      <c r="B16" s="53" t="s">
        <v>90</v>
      </c>
      <c r="C16" s="17" t="s">
        <v>91</v>
      </c>
      <c r="D16" s="54">
        <v>1</v>
      </c>
      <c r="E16" s="55">
        <v>3879.31</v>
      </c>
      <c r="F16" s="55">
        <v>3879.31</v>
      </c>
      <c r="G16" s="272">
        <v>47000</v>
      </c>
      <c r="H16" s="20" t="s">
        <v>24</v>
      </c>
      <c r="I16" s="17"/>
      <c r="J16" s="17"/>
      <c r="K16" s="272">
        <v>47000</v>
      </c>
      <c r="L16" s="20" t="s">
        <v>188</v>
      </c>
      <c r="M16" s="20" t="s">
        <v>92</v>
      </c>
      <c r="N16" s="17" t="s">
        <v>26</v>
      </c>
      <c r="O16" s="20" t="s">
        <v>27</v>
      </c>
      <c r="P16" s="293" t="s">
        <v>93</v>
      </c>
      <c r="Q16" s="56"/>
      <c r="R16" s="17" t="s">
        <v>94</v>
      </c>
      <c r="S16" s="20" t="s">
        <v>30</v>
      </c>
      <c r="T16" s="17" t="s">
        <v>31</v>
      </c>
      <c r="U16" s="294" t="s">
        <v>208</v>
      </c>
      <c r="V16" s="296" t="s">
        <v>244</v>
      </c>
    </row>
    <row r="17" spans="1:22" s="21" customFormat="1" ht="19.5" customHeight="1">
      <c r="A17" s="15">
        <v>43922</v>
      </c>
      <c r="B17" s="53" t="s">
        <v>95</v>
      </c>
      <c r="C17" s="17" t="s">
        <v>91</v>
      </c>
      <c r="D17" s="54">
        <v>1</v>
      </c>
      <c r="E17" s="55">
        <v>13362.06</v>
      </c>
      <c r="F17" s="55">
        <v>13362.06</v>
      </c>
      <c r="G17" s="273"/>
      <c r="H17" s="20" t="s">
        <v>24</v>
      </c>
      <c r="I17" s="17"/>
      <c r="J17" s="17"/>
      <c r="K17" s="273"/>
      <c r="L17" s="20" t="s">
        <v>188</v>
      </c>
      <c r="M17" s="20" t="s">
        <v>92</v>
      </c>
      <c r="N17" s="17" t="s">
        <v>26</v>
      </c>
      <c r="O17" s="20" t="s">
        <v>27</v>
      </c>
      <c r="P17" s="293"/>
      <c r="Q17" s="56"/>
      <c r="R17" s="17" t="s">
        <v>94</v>
      </c>
      <c r="S17" s="20" t="s">
        <v>30</v>
      </c>
      <c r="T17" s="17" t="s">
        <v>31</v>
      </c>
      <c r="U17" s="295"/>
      <c r="V17" s="297"/>
    </row>
    <row r="18" spans="1:22" s="21" customFormat="1" ht="19.5" customHeight="1">
      <c r="A18" s="15">
        <v>43922</v>
      </c>
      <c r="B18" s="53" t="s">
        <v>96</v>
      </c>
      <c r="C18" s="17" t="s">
        <v>91</v>
      </c>
      <c r="D18" s="54">
        <v>6</v>
      </c>
      <c r="E18" s="55">
        <v>23275.86</v>
      </c>
      <c r="F18" s="55">
        <v>23275.86</v>
      </c>
      <c r="G18" s="274"/>
      <c r="H18" s="20" t="s">
        <v>24</v>
      </c>
      <c r="I18" s="17"/>
      <c r="J18" s="17"/>
      <c r="K18" s="274"/>
      <c r="L18" s="20" t="s">
        <v>188</v>
      </c>
      <c r="M18" s="20" t="s">
        <v>92</v>
      </c>
      <c r="N18" s="17" t="s">
        <v>26</v>
      </c>
      <c r="O18" s="20" t="s">
        <v>27</v>
      </c>
      <c r="P18" s="293"/>
      <c r="Q18" s="56"/>
      <c r="R18" s="17" t="s">
        <v>94</v>
      </c>
      <c r="S18" s="20" t="s">
        <v>30</v>
      </c>
      <c r="T18" s="17" t="s">
        <v>31</v>
      </c>
      <c r="U18" s="295"/>
      <c r="V18" s="297"/>
    </row>
    <row r="19" spans="1:22" s="52" customFormat="1" ht="15.75">
      <c r="A19" s="46">
        <v>43922</v>
      </c>
      <c r="B19" s="57" t="s">
        <v>100</v>
      </c>
      <c r="C19" s="48" t="s">
        <v>91</v>
      </c>
      <c r="D19" s="25">
        <v>38</v>
      </c>
      <c r="E19" s="26">
        <v>38.119999999999997</v>
      </c>
      <c r="F19" s="88">
        <v>1448.56</v>
      </c>
      <c r="G19" s="256">
        <v>97313.19</v>
      </c>
      <c r="H19" s="51" t="s">
        <v>24</v>
      </c>
      <c r="I19" s="48"/>
      <c r="J19" s="48"/>
      <c r="K19" s="256">
        <v>97313.19</v>
      </c>
      <c r="L19" s="51" t="s">
        <v>188</v>
      </c>
      <c r="M19" s="51" t="s">
        <v>92</v>
      </c>
      <c r="N19" s="48" t="s">
        <v>26</v>
      </c>
      <c r="O19" s="51" t="s">
        <v>86</v>
      </c>
      <c r="P19" s="298" t="s">
        <v>101</v>
      </c>
      <c r="Q19" s="299">
        <v>12897</v>
      </c>
      <c r="R19" s="48" t="s">
        <v>102</v>
      </c>
      <c r="S19" s="51" t="s">
        <v>30</v>
      </c>
      <c r="T19" s="48" t="s">
        <v>31</v>
      </c>
      <c r="U19" s="280" t="s">
        <v>209</v>
      </c>
      <c r="V19" s="282" t="s">
        <v>244</v>
      </c>
    </row>
    <row r="20" spans="1:22" s="52" customFormat="1" ht="15.75">
      <c r="A20" s="46">
        <v>43922</v>
      </c>
      <c r="B20" s="57" t="s">
        <v>103</v>
      </c>
      <c r="C20" s="48" t="s">
        <v>91</v>
      </c>
      <c r="D20" s="25">
        <v>200</v>
      </c>
      <c r="E20" s="26">
        <v>57.34</v>
      </c>
      <c r="F20" s="88">
        <v>11468</v>
      </c>
      <c r="G20" s="257"/>
      <c r="H20" s="51" t="s">
        <v>24</v>
      </c>
      <c r="I20" s="48"/>
      <c r="J20" s="48"/>
      <c r="K20" s="257"/>
      <c r="L20" s="51" t="s">
        <v>188</v>
      </c>
      <c r="M20" s="51" t="s">
        <v>92</v>
      </c>
      <c r="N20" s="48" t="s">
        <v>26</v>
      </c>
      <c r="O20" s="51" t="s">
        <v>86</v>
      </c>
      <c r="P20" s="298"/>
      <c r="Q20" s="300"/>
      <c r="R20" s="48" t="s">
        <v>102</v>
      </c>
      <c r="S20" s="51" t="s">
        <v>30</v>
      </c>
      <c r="T20" s="48" t="s">
        <v>31</v>
      </c>
      <c r="U20" s="281"/>
      <c r="V20" s="283"/>
    </row>
    <row r="21" spans="1:22" s="52" customFormat="1" ht="15.75">
      <c r="A21" s="46">
        <v>43922</v>
      </c>
      <c r="B21" s="57" t="s">
        <v>104</v>
      </c>
      <c r="C21" s="48" t="s">
        <v>91</v>
      </c>
      <c r="D21" s="25">
        <v>200</v>
      </c>
      <c r="E21" s="26">
        <v>120</v>
      </c>
      <c r="F21" s="88">
        <v>24000</v>
      </c>
      <c r="G21" s="257"/>
      <c r="H21" s="51" t="s">
        <v>24</v>
      </c>
      <c r="I21" s="48"/>
      <c r="J21" s="48"/>
      <c r="K21" s="257"/>
      <c r="L21" s="51" t="s">
        <v>188</v>
      </c>
      <c r="M21" s="51" t="s">
        <v>92</v>
      </c>
      <c r="N21" s="48" t="s">
        <v>26</v>
      </c>
      <c r="O21" s="51" t="s">
        <v>86</v>
      </c>
      <c r="P21" s="298"/>
      <c r="Q21" s="300"/>
      <c r="R21" s="48" t="s">
        <v>102</v>
      </c>
      <c r="S21" s="51" t="s">
        <v>30</v>
      </c>
      <c r="T21" s="48" t="s">
        <v>31</v>
      </c>
      <c r="U21" s="281"/>
      <c r="V21" s="283"/>
    </row>
    <row r="22" spans="1:22" s="52" customFormat="1" ht="15.75">
      <c r="A22" s="46">
        <v>43922</v>
      </c>
      <c r="B22" s="57" t="s">
        <v>105</v>
      </c>
      <c r="C22" s="48" t="s">
        <v>91</v>
      </c>
      <c r="D22" s="25">
        <v>200</v>
      </c>
      <c r="E22" s="26">
        <v>120</v>
      </c>
      <c r="F22" s="88">
        <v>24000</v>
      </c>
      <c r="G22" s="257"/>
      <c r="H22" s="51" t="s">
        <v>24</v>
      </c>
      <c r="I22" s="48"/>
      <c r="J22" s="48"/>
      <c r="K22" s="257"/>
      <c r="L22" s="51" t="s">
        <v>188</v>
      </c>
      <c r="M22" s="51" t="s">
        <v>92</v>
      </c>
      <c r="N22" s="48" t="s">
        <v>26</v>
      </c>
      <c r="O22" s="51" t="s">
        <v>86</v>
      </c>
      <c r="P22" s="298"/>
      <c r="Q22" s="300"/>
      <c r="R22" s="48" t="s">
        <v>102</v>
      </c>
      <c r="S22" s="51" t="s">
        <v>30</v>
      </c>
      <c r="T22" s="48" t="s">
        <v>31</v>
      </c>
      <c r="U22" s="281"/>
      <c r="V22" s="283"/>
    </row>
    <row r="23" spans="1:22" s="52" customFormat="1" ht="15.75">
      <c r="A23" s="46">
        <v>43922</v>
      </c>
      <c r="B23" s="57" t="s">
        <v>106</v>
      </c>
      <c r="C23" s="48" t="s">
        <v>91</v>
      </c>
      <c r="D23" s="25">
        <v>96</v>
      </c>
      <c r="E23" s="26">
        <v>57.34</v>
      </c>
      <c r="F23" s="88">
        <v>5504.64</v>
      </c>
      <c r="G23" s="257"/>
      <c r="H23" s="51" t="s">
        <v>24</v>
      </c>
      <c r="I23" s="48"/>
      <c r="J23" s="48"/>
      <c r="K23" s="257"/>
      <c r="L23" s="51" t="s">
        <v>188</v>
      </c>
      <c r="M23" s="51" t="s">
        <v>92</v>
      </c>
      <c r="N23" s="48" t="s">
        <v>26</v>
      </c>
      <c r="O23" s="51" t="s">
        <v>86</v>
      </c>
      <c r="P23" s="298"/>
      <c r="Q23" s="300"/>
      <c r="R23" s="48" t="s">
        <v>102</v>
      </c>
      <c r="S23" s="51" t="s">
        <v>30</v>
      </c>
      <c r="T23" s="48" t="s">
        <v>31</v>
      </c>
      <c r="U23" s="281"/>
      <c r="V23" s="283"/>
    </row>
    <row r="24" spans="1:22" s="52" customFormat="1" ht="15.75">
      <c r="A24" s="46">
        <v>43922</v>
      </c>
      <c r="B24" s="57" t="s">
        <v>107</v>
      </c>
      <c r="C24" s="48" t="s">
        <v>91</v>
      </c>
      <c r="D24" s="25">
        <v>304</v>
      </c>
      <c r="E24" s="26">
        <v>57.34</v>
      </c>
      <c r="F24" s="88">
        <v>17431.36</v>
      </c>
      <c r="G24" s="257"/>
      <c r="H24" s="51" t="s">
        <v>24</v>
      </c>
      <c r="I24" s="48"/>
      <c r="J24" s="48"/>
      <c r="K24" s="257"/>
      <c r="L24" s="51" t="s">
        <v>188</v>
      </c>
      <c r="M24" s="51" t="s">
        <v>92</v>
      </c>
      <c r="N24" s="48" t="s">
        <v>26</v>
      </c>
      <c r="O24" s="51" t="s">
        <v>86</v>
      </c>
      <c r="P24" s="298"/>
      <c r="Q24" s="300"/>
      <c r="R24" s="48" t="s">
        <v>102</v>
      </c>
      <c r="S24" s="51" t="s">
        <v>30</v>
      </c>
      <c r="T24" s="48" t="s">
        <v>31</v>
      </c>
      <c r="U24" s="281"/>
      <c r="V24" s="283"/>
    </row>
    <row r="25" spans="1:22" s="52" customFormat="1" ht="15.75">
      <c r="A25" s="46">
        <v>43922</v>
      </c>
      <c r="B25" s="57" t="s">
        <v>108</v>
      </c>
      <c r="C25" s="48" t="s">
        <v>91</v>
      </c>
      <c r="D25" s="25">
        <v>1</v>
      </c>
      <c r="E25" s="26">
        <v>38.119999999999997</v>
      </c>
      <c r="F25" s="88">
        <v>38.119999999999997</v>
      </c>
      <c r="G25" s="258"/>
      <c r="H25" s="51" t="s">
        <v>24</v>
      </c>
      <c r="I25" s="48"/>
      <c r="J25" s="48"/>
      <c r="K25" s="258"/>
      <c r="L25" s="51" t="s">
        <v>188</v>
      </c>
      <c r="M25" s="51" t="s">
        <v>92</v>
      </c>
      <c r="N25" s="48" t="s">
        <v>26</v>
      </c>
      <c r="O25" s="51" t="s">
        <v>86</v>
      </c>
      <c r="P25" s="298"/>
      <c r="Q25" s="301"/>
      <c r="R25" s="48" t="s">
        <v>102</v>
      </c>
      <c r="S25" s="51" t="s">
        <v>30</v>
      </c>
      <c r="T25" s="48" t="s">
        <v>31</v>
      </c>
      <c r="U25" s="281"/>
      <c r="V25" s="283"/>
    </row>
    <row r="26" spans="1:22" s="21" customFormat="1" ht="15.75">
      <c r="A26" s="15">
        <v>43922</v>
      </c>
      <c r="B26" s="43" t="s">
        <v>104</v>
      </c>
      <c r="C26" s="17" t="s">
        <v>91</v>
      </c>
      <c r="D26" s="18">
        <v>1000</v>
      </c>
      <c r="E26" s="19">
        <v>120</v>
      </c>
      <c r="F26" s="87">
        <v>120000</v>
      </c>
      <c r="G26" s="275">
        <v>158269.88</v>
      </c>
      <c r="H26" s="20" t="s">
        <v>24</v>
      </c>
      <c r="I26" s="17"/>
      <c r="J26" s="17"/>
      <c r="K26" s="275">
        <v>158269.88</v>
      </c>
      <c r="L26" s="20" t="s">
        <v>188</v>
      </c>
      <c r="M26" s="20" t="s">
        <v>92</v>
      </c>
      <c r="N26" s="17" t="s">
        <v>26</v>
      </c>
      <c r="O26" s="20" t="s">
        <v>86</v>
      </c>
      <c r="P26" s="286" t="s">
        <v>101</v>
      </c>
      <c r="Q26" s="227">
        <v>12897</v>
      </c>
      <c r="R26" s="17" t="s">
        <v>109</v>
      </c>
      <c r="S26" s="20" t="s">
        <v>30</v>
      </c>
      <c r="T26" s="17" t="s">
        <v>31</v>
      </c>
      <c r="U26" s="229" t="s">
        <v>210</v>
      </c>
      <c r="V26" s="290" t="s">
        <v>244</v>
      </c>
    </row>
    <row r="27" spans="1:22" s="21" customFormat="1" ht="15.75">
      <c r="A27" s="15">
        <v>43922</v>
      </c>
      <c r="B27" s="43" t="s">
        <v>110</v>
      </c>
      <c r="C27" s="17" t="s">
        <v>91</v>
      </c>
      <c r="D27" s="18">
        <v>4</v>
      </c>
      <c r="E27" s="19">
        <v>4767.47</v>
      </c>
      <c r="F27" s="87">
        <v>19069.88</v>
      </c>
      <c r="G27" s="271"/>
      <c r="H27" s="20" t="s">
        <v>24</v>
      </c>
      <c r="I27" s="17"/>
      <c r="J27" s="17"/>
      <c r="K27" s="271"/>
      <c r="L27" s="20" t="s">
        <v>188</v>
      </c>
      <c r="M27" s="20" t="s">
        <v>92</v>
      </c>
      <c r="N27" s="17" t="s">
        <v>26</v>
      </c>
      <c r="O27" s="20" t="s">
        <v>86</v>
      </c>
      <c r="P27" s="286"/>
      <c r="Q27" s="228"/>
      <c r="R27" s="17" t="s">
        <v>109</v>
      </c>
      <c r="S27" s="20" t="s">
        <v>30</v>
      </c>
      <c r="T27" s="17" t="s">
        <v>31</v>
      </c>
      <c r="U27" s="302"/>
      <c r="V27" s="303"/>
    </row>
    <row r="28" spans="1:22" s="52" customFormat="1" ht="15.75">
      <c r="A28" s="46">
        <v>43922</v>
      </c>
      <c r="B28" s="58" t="s">
        <v>111</v>
      </c>
      <c r="C28" s="48" t="s">
        <v>91</v>
      </c>
      <c r="D28" s="25">
        <v>10</v>
      </c>
      <c r="E28" s="26">
        <v>8121.55</v>
      </c>
      <c r="F28" s="88">
        <v>81215.5</v>
      </c>
      <c r="G28" s="256">
        <v>109414.01</v>
      </c>
      <c r="H28" s="51" t="s">
        <v>24</v>
      </c>
      <c r="I28" s="48"/>
      <c r="J28" s="48"/>
      <c r="K28" s="256">
        <v>109414.01</v>
      </c>
      <c r="L28" s="51" t="s">
        <v>188</v>
      </c>
      <c r="M28" s="51" t="s">
        <v>92</v>
      </c>
      <c r="N28" s="48" t="s">
        <v>26</v>
      </c>
      <c r="O28" s="51" t="s">
        <v>46</v>
      </c>
      <c r="P28" s="298" t="s">
        <v>112</v>
      </c>
      <c r="Q28" s="299">
        <v>12136</v>
      </c>
      <c r="R28" s="48" t="s">
        <v>113</v>
      </c>
      <c r="S28" s="51" t="s">
        <v>30</v>
      </c>
      <c r="T28" s="48" t="s">
        <v>31</v>
      </c>
      <c r="U28" s="224" t="s">
        <v>211</v>
      </c>
      <c r="V28" s="306" t="s">
        <v>244</v>
      </c>
    </row>
    <row r="29" spans="1:22" s="52" customFormat="1" ht="15.75">
      <c r="A29" s="46">
        <v>43922</v>
      </c>
      <c r="B29" s="58" t="s">
        <v>114</v>
      </c>
      <c r="C29" s="48" t="s">
        <v>91</v>
      </c>
      <c r="D29" s="25">
        <v>2</v>
      </c>
      <c r="E29" s="26">
        <v>5857.76</v>
      </c>
      <c r="F29" s="88">
        <v>11715.52</v>
      </c>
      <c r="G29" s="257"/>
      <c r="H29" s="51" t="s">
        <v>24</v>
      </c>
      <c r="I29" s="48"/>
      <c r="J29" s="48"/>
      <c r="K29" s="257"/>
      <c r="L29" s="51" t="s">
        <v>188</v>
      </c>
      <c r="M29" s="51" t="s">
        <v>92</v>
      </c>
      <c r="N29" s="48" t="s">
        <v>26</v>
      </c>
      <c r="O29" s="51" t="s">
        <v>46</v>
      </c>
      <c r="P29" s="298"/>
      <c r="Q29" s="300"/>
      <c r="R29" s="48" t="s">
        <v>113</v>
      </c>
      <c r="S29" s="51" t="s">
        <v>30</v>
      </c>
      <c r="T29" s="48" t="s">
        <v>31</v>
      </c>
      <c r="U29" s="304"/>
      <c r="V29" s="307"/>
    </row>
    <row r="30" spans="1:22" s="52" customFormat="1" ht="16.5" thickBot="1">
      <c r="A30" s="46">
        <v>43922</v>
      </c>
      <c r="B30" s="58" t="s">
        <v>115</v>
      </c>
      <c r="C30" s="48" t="s">
        <v>91</v>
      </c>
      <c r="D30" s="25">
        <v>6</v>
      </c>
      <c r="E30" s="26">
        <v>231.9</v>
      </c>
      <c r="F30" s="88">
        <v>1391.4</v>
      </c>
      <c r="G30" s="258"/>
      <c r="H30" s="51" t="s">
        <v>24</v>
      </c>
      <c r="I30" s="48"/>
      <c r="J30" s="48"/>
      <c r="K30" s="258"/>
      <c r="L30" s="51" t="s">
        <v>188</v>
      </c>
      <c r="M30" s="51" t="s">
        <v>92</v>
      </c>
      <c r="N30" s="48" t="s">
        <v>26</v>
      </c>
      <c r="O30" s="51" t="s">
        <v>46</v>
      </c>
      <c r="P30" s="298"/>
      <c r="Q30" s="301"/>
      <c r="R30" s="48" t="s">
        <v>113</v>
      </c>
      <c r="S30" s="51" t="s">
        <v>30</v>
      </c>
      <c r="T30" s="48" t="s">
        <v>31</v>
      </c>
      <c r="U30" s="305"/>
      <c r="V30" s="308"/>
    </row>
    <row r="31" spans="1:22" s="21" customFormat="1" ht="30">
      <c r="A31" s="15">
        <v>43922</v>
      </c>
      <c r="B31" s="43" t="s">
        <v>116</v>
      </c>
      <c r="C31" s="17" t="s">
        <v>91</v>
      </c>
      <c r="D31" s="18">
        <v>5</v>
      </c>
      <c r="E31" s="19">
        <v>2499.14</v>
      </c>
      <c r="F31" s="87">
        <v>12495.7</v>
      </c>
      <c r="G31" s="90">
        <v>14495.01</v>
      </c>
      <c r="H31" s="20" t="s">
        <v>24</v>
      </c>
      <c r="I31" s="17"/>
      <c r="J31" s="17"/>
      <c r="K31" s="90">
        <v>14495.01</v>
      </c>
      <c r="L31" s="20" t="s">
        <v>188</v>
      </c>
      <c r="M31" s="20" t="s">
        <v>92</v>
      </c>
      <c r="N31" s="17" t="s">
        <v>26</v>
      </c>
      <c r="O31" s="20" t="s">
        <v>117</v>
      </c>
      <c r="P31" s="59" t="s">
        <v>118</v>
      </c>
      <c r="Q31" s="30">
        <v>12905</v>
      </c>
      <c r="R31" s="11" t="s">
        <v>94</v>
      </c>
      <c r="S31" s="20" t="s">
        <v>30</v>
      </c>
      <c r="T31" s="17" t="s">
        <v>31</v>
      </c>
      <c r="U31" s="82" t="s">
        <v>212</v>
      </c>
      <c r="V31" s="102" t="s">
        <v>244</v>
      </c>
    </row>
    <row r="32" spans="1:22" s="52" customFormat="1" ht="30.75" thickBot="1">
      <c r="A32" s="46">
        <v>43922</v>
      </c>
      <c r="B32" s="58" t="s">
        <v>119</v>
      </c>
      <c r="C32" s="48" t="s">
        <v>91</v>
      </c>
      <c r="D32" s="25">
        <v>1</v>
      </c>
      <c r="E32" s="26">
        <v>2122.41</v>
      </c>
      <c r="F32" s="88">
        <v>2122.41</v>
      </c>
      <c r="G32" s="122">
        <v>2462</v>
      </c>
      <c r="H32" s="51" t="s">
        <v>24</v>
      </c>
      <c r="I32" s="48"/>
      <c r="J32" s="48"/>
      <c r="K32" s="91">
        <v>2462</v>
      </c>
      <c r="L32" s="51" t="s">
        <v>188</v>
      </c>
      <c r="M32" s="51" t="s">
        <v>92</v>
      </c>
      <c r="N32" s="48" t="s">
        <v>26</v>
      </c>
      <c r="O32" s="51" t="s">
        <v>120</v>
      </c>
      <c r="P32" s="60" t="s">
        <v>121</v>
      </c>
      <c r="Q32" s="61">
        <v>12507</v>
      </c>
      <c r="R32" s="48" t="s">
        <v>94</v>
      </c>
      <c r="S32" s="51" t="s">
        <v>30</v>
      </c>
      <c r="T32" s="48" t="s">
        <v>31</v>
      </c>
      <c r="U32" s="81" t="s">
        <v>213</v>
      </c>
      <c r="V32" s="103" t="s">
        <v>244</v>
      </c>
    </row>
    <row r="33" spans="1:22" s="21" customFormat="1" ht="16.5" thickBot="1">
      <c r="A33" s="15">
        <v>43922</v>
      </c>
      <c r="B33" s="43" t="s">
        <v>122</v>
      </c>
      <c r="C33" s="17" t="s">
        <v>91</v>
      </c>
      <c r="D33" s="18">
        <v>3</v>
      </c>
      <c r="E33" s="19">
        <v>128.44999999999999</v>
      </c>
      <c r="F33" s="87">
        <v>447</v>
      </c>
      <c r="G33" s="275">
        <v>14719</v>
      </c>
      <c r="H33" s="20" t="s">
        <v>24</v>
      </c>
      <c r="I33" s="17"/>
      <c r="J33" s="17"/>
      <c r="K33" s="275">
        <v>14719</v>
      </c>
      <c r="L33" s="20" t="s">
        <v>188</v>
      </c>
      <c r="M33" s="20" t="s">
        <v>92</v>
      </c>
      <c r="N33" s="17" t="s">
        <v>26</v>
      </c>
      <c r="O33" s="20" t="s">
        <v>46</v>
      </c>
      <c r="P33" s="286" t="s">
        <v>123</v>
      </c>
      <c r="Q33" s="227">
        <v>9758</v>
      </c>
      <c r="R33" s="11" t="s">
        <v>94</v>
      </c>
      <c r="S33" s="20" t="s">
        <v>30</v>
      </c>
      <c r="T33" s="17" t="s">
        <v>31</v>
      </c>
      <c r="U33" s="229" t="s">
        <v>214</v>
      </c>
      <c r="V33" s="290" t="s">
        <v>244</v>
      </c>
    </row>
    <row r="34" spans="1:22" s="21" customFormat="1" ht="16.5" thickBot="1">
      <c r="A34" s="15">
        <v>43922</v>
      </c>
      <c r="B34" s="43" t="s">
        <v>124</v>
      </c>
      <c r="C34" s="17" t="s">
        <v>91</v>
      </c>
      <c r="D34" s="18">
        <v>3</v>
      </c>
      <c r="E34" s="19">
        <v>111.21</v>
      </c>
      <c r="F34" s="87">
        <v>387</v>
      </c>
      <c r="G34" s="270"/>
      <c r="H34" s="20" t="s">
        <v>24</v>
      </c>
      <c r="I34" s="17"/>
      <c r="J34" s="17"/>
      <c r="K34" s="270"/>
      <c r="L34" s="20" t="s">
        <v>188</v>
      </c>
      <c r="M34" s="20" t="s">
        <v>92</v>
      </c>
      <c r="N34" s="17" t="s">
        <v>26</v>
      </c>
      <c r="O34" s="20" t="s">
        <v>46</v>
      </c>
      <c r="P34" s="286"/>
      <c r="Q34" s="231"/>
      <c r="R34" s="11" t="s">
        <v>94</v>
      </c>
      <c r="S34" s="20" t="s">
        <v>30</v>
      </c>
      <c r="T34" s="17" t="s">
        <v>31</v>
      </c>
      <c r="U34" s="313"/>
      <c r="V34" s="309"/>
    </row>
    <row r="35" spans="1:22" s="21" customFormat="1" ht="16.5" thickBot="1">
      <c r="A35" s="15">
        <v>43922</v>
      </c>
      <c r="B35" s="43" t="s">
        <v>125</v>
      </c>
      <c r="C35" s="17" t="s">
        <v>91</v>
      </c>
      <c r="D35" s="18">
        <v>1</v>
      </c>
      <c r="E35" s="19">
        <v>171.55</v>
      </c>
      <c r="F35" s="87">
        <v>199</v>
      </c>
      <c r="G35" s="270"/>
      <c r="H35" s="20" t="s">
        <v>24</v>
      </c>
      <c r="I35" s="17"/>
      <c r="J35" s="17"/>
      <c r="K35" s="270"/>
      <c r="L35" s="20" t="s">
        <v>188</v>
      </c>
      <c r="M35" s="20" t="s">
        <v>92</v>
      </c>
      <c r="N35" s="17" t="s">
        <v>26</v>
      </c>
      <c r="O35" s="20" t="s">
        <v>46</v>
      </c>
      <c r="P35" s="286"/>
      <c r="Q35" s="231"/>
      <c r="R35" s="11" t="s">
        <v>94</v>
      </c>
      <c r="S35" s="20" t="s">
        <v>30</v>
      </c>
      <c r="T35" s="17" t="s">
        <v>31</v>
      </c>
      <c r="U35" s="313"/>
      <c r="V35" s="309"/>
    </row>
    <row r="36" spans="1:22" s="21" customFormat="1" ht="16.5" thickBot="1">
      <c r="A36" s="15">
        <v>43922</v>
      </c>
      <c r="B36" s="43" t="s">
        <v>126</v>
      </c>
      <c r="C36" s="17" t="s">
        <v>91</v>
      </c>
      <c r="D36" s="18">
        <v>5</v>
      </c>
      <c r="E36" s="19">
        <v>249.14</v>
      </c>
      <c r="F36" s="87">
        <v>1445</v>
      </c>
      <c r="G36" s="270"/>
      <c r="H36" s="20" t="s">
        <v>24</v>
      </c>
      <c r="I36" s="17"/>
      <c r="J36" s="17"/>
      <c r="K36" s="270"/>
      <c r="L36" s="20" t="s">
        <v>188</v>
      </c>
      <c r="M36" s="20" t="s">
        <v>92</v>
      </c>
      <c r="N36" s="17" t="s">
        <v>26</v>
      </c>
      <c r="O36" s="20" t="s">
        <v>46</v>
      </c>
      <c r="P36" s="286"/>
      <c r="Q36" s="231"/>
      <c r="R36" s="11" t="s">
        <v>94</v>
      </c>
      <c r="S36" s="20" t="s">
        <v>30</v>
      </c>
      <c r="T36" s="17" t="s">
        <v>31</v>
      </c>
      <c r="U36" s="313"/>
      <c r="V36" s="309"/>
    </row>
    <row r="37" spans="1:22" s="21" customFormat="1" ht="16.5" thickBot="1">
      <c r="A37" s="15">
        <v>43922</v>
      </c>
      <c r="B37" s="43" t="s">
        <v>127</v>
      </c>
      <c r="C37" s="17" t="s">
        <v>91</v>
      </c>
      <c r="D37" s="18">
        <v>1</v>
      </c>
      <c r="E37" s="19">
        <v>59.48</v>
      </c>
      <c r="F37" s="87">
        <v>69</v>
      </c>
      <c r="G37" s="270"/>
      <c r="H37" s="20" t="s">
        <v>24</v>
      </c>
      <c r="I37" s="17"/>
      <c r="J37" s="17"/>
      <c r="K37" s="270"/>
      <c r="L37" s="20" t="s">
        <v>188</v>
      </c>
      <c r="M37" s="20" t="s">
        <v>92</v>
      </c>
      <c r="N37" s="17" t="s">
        <v>26</v>
      </c>
      <c r="O37" s="20" t="s">
        <v>46</v>
      </c>
      <c r="P37" s="286"/>
      <c r="Q37" s="231"/>
      <c r="R37" s="11" t="s">
        <v>94</v>
      </c>
      <c r="S37" s="20" t="s">
        <v>30</v>
      </c>
      <c r="T37" s="17" t="s">
        <v>31</v>
      </c>
      <c r="U37" s="313"/>
      <c r="V37" s="309"/>
    </row>
    <row r="38" spans="1:22" s="21" customFormat="1" ht="16.5" thickBot="1">
      <c r="A38" s="15">
        <v>43922</v>
      </c>
      <c r="B38" s="43" t="s">
        <v>128</v>
      </c>
      <c r="C38" s="17" t="s">
        <v>91</v>
      </c>
      <c r="D38" s="18">
        <v>5</v>
      </c>
      <c r="E38" s="19">
        <v>68.099999999999994</v>
      </c>
      <c r="F38" s="87">
        <v>395</v>
      </c>
      <c r="G38" s="270"/>
      <c r="H38" s="20" t="s">
        <v>24</v>
      </c>
      <c r="I38" s="17"/>
      <c r="J38" s="17"/>
      <c r="K38" s="270"/>
      <c r="L38" s="20" t="s">
        <v>188</v>
      </c>
      <c r="M38" s="20" t="s">
        <v>92</v>
      </c>
      <c r="N38" s="17" t="s">
        <v>26</v>
      </c>
      <c r="O38" s="20" t="s">
        <v>46</v>
      </c>
      <c r="P38" s="286"/>
      <c r="Q38" s="231"/>
      <c r="R38" s="11" t="s">
        <v>94</v>
      </c>
      <c r="S38" s="20" t="s">
        <v>30</v>
      </c>
      <c r="T38" s="17" t="s">
        <v>31</v>
      </c>
      <c r="U38" s="313"/>
      <c r="V38" s="309"/>
    </row>
    <row r="39" spans="1:22" s="21" customFormat="1" ht="16.5" thickBot="1">
      <c r="A39" s="15">
        <v>43922</v>
      </c>
      <c r="B39" s="43" t="s">
        <v>129</v>
      </c>
      <c r="C39" s="17" t="s">
        <v>91</v>
      </c>
      <c r="D39" s="18">
        <v>3</v>
      </c>
      <c r="E39" s="19">
        <v>395.62</v>
      </c>
      <c r="F39" s="87">
        <v>1377</v>
      </c>
      <c r="G39" s="270"/>
      <c r="H39" s="20" t="s">
        <v>24</v>
      </c>
      <c r="I39" s="17"/>
      <c r="J39" s="17"/>
      <c r="K39" s="270"/>
      <c r="L39" s="20" t="s">
        <v>188</v>
      </c>
      <c r="M39" s="20" t="s">
        <v>92</v>
      </c>
      <c r="N39" s="17" t="s">
        <v>26</v>
      </c>
      <c r="O39" s="20" t="s">
        <v>46</v>
      </c>
      <c r="P39" s="286"/>
      <c r="Q39" s="231"/>
      <c r="R39" s="11" t="s">
        <v>94</v>
      </c>
      <c r="S39" s="20" t="s">
        <v>30</v>
      </c>
      <c r="T39" s="17" t="s">
        <v>31</v>
      </c>
      <c r="U39" s="313"/>
      <c r="V39" s="309"/>
    </row>
    <row r="40" spans="1:22" s="21" customFormat="1" ht="16.5" thickBot="1">
      <c r="A40" s="15">
        <v>43922</v>
      </c>
      <c r="B40" s="43" t="s">
        <v>130</v>
      </c>
      <c r="C40" s="17" t="s">
        <v>91</v>
      </c>
      <c r="D40" s="18">
        <v>3</v>
      </c>
      <c r="E40" s="19">
        <v>2836.21</v>
      </c>
      <c r="F40" s="87">
        <v>9870</v>
      </c>
      <c r="G40" s="270"/>
      <c r="H40" s="20" t="s">
        <v>24</v>
      </c>
      <c r="I40" s="17"/>
      <c r="J40" s="17"/>
      <c r="K40" s="270"/>
      <c r="L40" s="20" t="s">
        <v>188</v>
      </c>
      <c r="M40" s="20" t="s">
        <v>92</v>
      </c>
      <c r="N40" s="17" t="s">
        <v>26</v>
      </c>
      <c r="O40" s="20" t="s">
        <v>46</v>
      </c>
      <c r="P40" s="286"/>
      <c r="Q40" s="231"/>
      <c r="R40" s="11" t="s">
        <v>94</v>
      </c>
      <c r="S40" s="20" t="s">
        <v>30</v>
      </c>
      <c r="T40" s="17" t="s">
        <v>31</v>
      </c>
      <c r="U40" s="313"/>
      <c r="V40" s="309"/>
    </row>
    <row r="41" spans="1:22" s="21" customFormat="1" ht="16.5" thickBot="1">
      <c r="A41" s="15">
        <v>43922</v>
      </c>
      <c r="B41" s="43" t="s">
        <v>131</v>
      </c>
      <c r="C41" s="17" t="s">
        <v>91</v>
      </c>
      <c r="D41" s="18">
        <v>5</v>
      </c>
      <c r="E41" s="19">
        <v>74.14</v>
      </c>
      <c r="F41" s="87">
        <v>430</v>
      </c>
      <c r="G41" s="270"/>
      <c r="H41" s="20" t="s">
        <v>24</v>
      </c>
      <c r="I41" s="17"/>
      <c r="J41" s="17"/>
      <c r="K41" s="270"/>
      <c r="L41" s="20" t="s">
        <v>188</v>
      </c>
      <c r="M41" s="20" t="s">
        <v>92</v>
      </c>
      <c r="N41" s="17" t="s">
        <v>26</v>
      </c>
      <c r="O41" s="20" t="s">
        <v>46</v>
      </c>
      <c r="P41" s="286"/>
      <c r="Q41" s="231"/>
      <c r="R41" s="11" t="s">
        <v>94</v>
      </c>
      <c r="S41" s="20" t="s">
        <v>30</v>
      </c>
      <c r="T41" s="17" t="s">
        <v>31</v>
      </c>
      <c r="U41" s="313"/>
      <c r="V41" s="309"/>
    </row>
    <row r="42" spans="1:22" s="21" customFormat="1" ht="15.75">
      <c r="A42" s="15">
        <v>43922</v>
      </c>
      <c r="B42" s="43" t="s">
        <v>132</v>
      </c>
      <c r="C42" s="17" t="s">
        <v>91</v>
      </c>
      <c r="D42" s="18">
        <v>10</v>
      </c>
      <c r="E42" s="19">
        <v>8.6199999999999992</v>
      </c>
      <c r="F42" s="87">
        <v>100</v>
      </c>
      <c r="G42" s="271"/>
      <c r="H42" s="20" t="s">
        <v>24</v>
      </c>
      <c r="I42" s="17"/>
      <c r="J42" s="17"/>
      <c r="K42" s="271"/>
      <c r="L42" s="20" t="s">
        <v>188</v>
      </c>
      <c r="M42" s="20" t="s">
        <v>92</v>
      </c>
      <c r="N42" s="17" t="s">
        <v>26</v>
      </c>
      <c r="O42" s="20" t="s">
        <v>46</v>
      </c>
      <c r="P42" s="286"/>
      <c r="Q42" s="228"/>
      <c r="R42" s="11" t="s">
        <v>94</v>
      </c>
      <c r="S42" s="20" t="s">
        <v>30</v>
      </c>
      <c r="T42" s="17" t="s">
        <v>31</v>
      </c>
      <c r="U42" s="302"/>
      <c r="V42" s="303"/>
    </row>
    <row r="43" spans="1:22" s="52" customFormat="1" ht="30">
      <c r="A43" s="46">
        <v>43922</v>
      </c>
      <c r="B43" s="58" t="s">
        <v>85</v>
      </c>
      <c r="C43" s="48" t="s">
        <v>91</v>
      </c>
      <c r="D43" s="25">
        <v>15</v>
      </c>
      <c r="E43" s="26">
        <v>7500</v>
      </c>
      <c r="F43" s="88">
        <v>112500</v>
      </c>
      <c r="G43" s="122">
        <v>130500</v>
      </c>
      <c r="H43" s="51" t="s">
        <v>24</v>
      </c>
      <c r="I43" s="48"/>
      <c r="J43" s="48"/>
      <c r="K43" s="91">
        <v>130500</v>
      </c>
      <c r="L43" s="51" t="s">
        <v>188</v>
      </c>
      <c r="M43" s="51" t="s">
        <v>92</v>
      </c>
      <c r="N43" s="48" t="s">
        <v>26</v>
      </c>
      <c r="O43" s="51" t="s">
        <v>27</v>
      </c>
      <c r="P43" s="60" t="s">
        <v>87</v>
      </c>
      <c r="Q43" s="61">
        <v>12353</v>
      </c>
      <c r="R43" s="48" t="s">
        <v>133</v>
      </c>
      <c r="S43" s="51" t="s">
        <v>30</v>
      </c>
      <c r="T43" s="48" t="s">
        <v>31</v>
      </c>
      <c r="U43" s="81" t="s">
        <v>215</v>
      </c>
      <c r="V43" s="103" t="s">
        <v>244</v>
      </c>
    </row>
    <row r="44" spans="1:22" s="21" customFormat="1" ht="15.75">
      <c r="A44" s="15">
        <v>43922</v>
      </c>
      <c r="B44" s="43" t="s">
        <v>111</v>
      </c>
      <c r="C44" s="17" t="s">
        <v>91</v>
      </c>
      <c r="D44" s="18">
        <v>3</v>
      </c>
      <c r="E44" s="19">
        <v>8121.55</v>
      </c>
      <c r="F44" s="87">
        <v>24364.65</v>
      </c>
      <c r="G44" s="275">
        <v>65349.01</v>
      </c>
      <c r="H44" s="20" t="s">
        <v>24</v>
      </c>
      <c r="I44" s="17"/>
      <c r="J44" s="17"/>
      <c r="K44" s="275">
        <v>65349.01</v>
      </c>
      <c r="L44" s="20" t="s">
        <v>188</v>
      </c>
      <c r="M44" s="20" t="s">
        <v>92</v>
      </c>
      <c r="N44" s="17" t="s">
        <v>26</v>
      </c>
      <c r="O44" s="20" t="s">
        <v>46</v>
      </c>
      <c r="P44" s="286" t="s">
        <v>112</v>
      </c>
      <c r="Q44" s="227" t="s">
        <v>134</v>
      </c>
      <c r="R44" s="17" t="s">
        <v>135</v>
      </c>
      <c r="S44" s="20" t="s">
        <v>30</v>
      </c>
      <c r="T44" s="17" t="s">
        <v>31</v>
      </c>
      <c r="U44" s="229" t="s">
        <v>216</v>
      </c>
      <c r="V44" s="290" t="s">
        <v>244</v>
      </c>
    </row>
    <row r="45" spans="1:22" s="21" customFormat="1" ht="15.75">
      <c r="A45" s="15">
        <v>43922</v>
      </c>
      <c r="B45" s="43" t="s">
        <v>136</v>
      </c>
      <c r="C45" s="17" t="s">
        <v>91</v>
      </c>
      <c r="D45" s="18">
        <v>3</v>
      </c>
      <c r="E45" s="19">
        <v>10656.9</v>
      </c>
      <c r="F45" s="87">
        <v>31970.7</v>
      </c>
      <c r="G45" s="271"/>
      <c r="H45" s="20" t="s">
        <v>24</v>
      </c>
      <c r="I45" s="17"/>
      <c r="J45" s="17"/>
      <c r="K45" s="271"/>
      <c r="L45" s="20" t="s">
        <v>188</v>
      </c>
      <c r="M45" s="20" t="s">
        <v>92</v>
      </c>
      <c r="N45" s="17" t="s">
        <v>26</v>
      </c>
      <c r="O45" s="20" t="s">
        <v>46</v>
      </c>
      <c r="P45" s="286"/>
      <c r="Q45" s="228"/>
      <c r="R45" s="17" t="s">
        <v>135</v>
      </c>
      <c r="S45" s="20" t="s">
        <v>30</v>
      </c>
      <c r="T45" s="17" t="s">
        <v>31</v>
      </c>
      <c r="U45" s="302"/>
      <c r="V45" s="303"/>
    </row>
    <row r="46" spans="1:22" s="52" customFormat="1" ht="30">
      <c r="A46" s="46">
        <v>43922</v>
      </c>
      <c r="B46" s="47" t="s">
        <v>137</v>
      </c>
      <c r="C46" s="48" t="s">
        <v>91</v>
      </c>
      <c r="D46" s="49">
        <v>1000</v>
      </c>
      <c r="E46" s="26">
        <v>55</v>
      </c>
      <c r="F46" s="88">
        <v>55000</v>
      </c>
      <c r="G46" s="122">
        <v>63800</v>
      </c>
      <c r="H46" s="51" t="s">
        <v>24</v>
      </c>
      <c r="I46" s="48"/>
      <c r="J46" s="48"/>
      <c r="K46" s="91">
        <v>63800</v>
      </c>
      <c r="L46" s="51" t="s">
        <v>188</v>
      </c>
      <c r="M46" s="51" t="s">
        <v>92</v>
      </c>
      <c r="N46" s="48" t="s">
        <v>26</v>
      </c>
      <c r="O46" s="51" t="s">
        <v>86</v>
      </c>
      <c r="P46" s="62" t="s">
        <v>87</v>
      </c>
      <c r="Q46" s="61">
        <v>12353</v>
      </c>
      <c r="R46" s="48" t="s">
        <v>102</v>
      </c>
      <c r="S46" s="51" t="s">
        <v>30</v>
      </c>
      <c r="T46" s="48" t="s">
        <v>31</v>
      </c>
      <c r="U46" s="81" t="s">
        <v>217</v>
      </c>
      <c r="V46" s="100" t="s">
        <v>244</v>
      </c>
    </row>
    <row r="47" spans="1:22" s="21" customFormat="1" ht="30">
      <c r="A47" s="15">
        <v>43922</v>
      </c>
      <c r="B47" s="53" t="s">
        <v>138</v>
      </c>
      <c r="C47" s="17" t="s">
        <v>91</v>
      </c>
      <c r="D47" s="54">
        <v>10000</v>
      </c>
      <c r="E47" s="19">
        <v>4</v>
      </c>
      <c r="F47" s="87">
        <v>40000</v>
      </c>
      <c r="G47" s="90">
        <v>46400</v>
      </c>
      <c r="H47" s="20" t="s">
        <v>24</v>
      </c>
      <c r="I47" s="17"/>
      <c r="J47" s="17"/>
      <c r="K47" s="90">
        <v>46400</v>
      </c>
      <c r="L47" s="20" t="s">
        <v>188</v>
      </c>
      <c r="M47" s="20" t="s">
        <v>92</v>
      </c>
      <c r="N47" s="17" t="s">
        <v>26</v>
      </c>
      <c r="O47" s="20" t="s">
        <v>27</v>
      </c>
      <c r="P47" s="63" t="s">
        <v>139</v>
      </c>
      <c r="Q47" s="30"/>
      <c r="R47" s="17" t="s">
        <v>94</v>
      </c>
      <c r="S47" s="20" t="s">
        <v>30</v>
      </c>
      <c r="T47" s="17" t="s">
        <v>31</v>
      </c>
      <c r="U47" s="82" t="s">
        <v>218</v>
      </c>
      <c r="V47" s="101" t="s">
        <v>244</v>
      </c>
    </row>
    <row r="48" spans="1:22" s="52" customFormat="1" ht="15.75">
      <c r="A48" s="46">
        <v>43922</v>
      </c>
      <c r="B48" s="47" t="s">
        <v>140</v>
      </c>
      <c r="C48" s="48" t="s">
        <v>91</v>
      </c>
      <c r="D48" s="49">
        <v>100</v>
      </c>
      <c r="E48" s="26">
        <v>235</v>
      </c>
      <c r="F48" s="88">
        <v>23500</v>
      </c>
      <c r="G48" s="256">
        <v>41064</v>
      </c>
      <c r="H48" s="51" t="s">
        <v>24</v>
      </c>
      <c r="I48" s="48"/>
      <c r="J48" s="48"/>
      <c r="K48" s="256">
        <v>41064</v>
      </c>
      <c r="L48" s="51" t="s">
        <v>188</v>
      </c>
      <c r="M48" s="51" t="s">
        <v>92</v>
      </c>
      <c r="N48" s="48" t="s">
        <v>26</v>
      </c>
      <c r="O48" s="51" t="s">
        <v>46</v>
      </c>
      <c r="P48" s="314" t="s">
        <v>141</v>
      </c>
      <c r="Q48" s="299"/>
      <c r="R48" s="48" t="s">
        <v>135</v>
      </c>
      <c r="S48" s="51" t="s">
        <v>30</v>
      </c>
      <c r="T48" s="48" t="s">
        <v>31</v>
      </c>
      <c r="U48" s="224" t="s">
        <v>219</v>
      </c>
      <c r="V48" s="265" t="s">
        <v>244</v>
      </c>
    </row>
    <row r="49" spans="1:22" s="52" customFormat="1" ht="15.75">
      <c r="A49" s="46">
        <v>43922</v>
      </c>
      <c r="B49" s="47" t="s">
        <v>142</v>
      </c>
      <c r="C49" s="48" t="s">
        <v>91</v>
      </c>
      <c r="D49" s="49">
        <v>1</v>
      </c>
      <c r="E49" s="26">
        <v>11900</v>
      </c>
      <c r="F49" s="88">
        <v>11900</v>
      </c>
      <c r="G49" s="258"/>
      <c r="H49" s="51" t="s">
        <v>24</v>
      </c>
      <c r="I49" s="48"/>
      <c r="J49" s="48"/>
      <c r="K49" s="258"/>
      <c r="L49" s="51" t="s">
        <v>188</v>
      </c>
      <c r="M49" s="51" t="s">
        <v>92</v>
      </c>
      <c r="N49" s="48" t="s">
        <v>26</v>
      </c>
      <c r="O49" s="51" t="s">
        <v>46</v>
      </c>
      <c r="P49" s="315"/>
      <c r="Q49" s="301"/>
      <c r="R49" s="48" t="s">
        <v>135</v>
      </c>
      <c r="S49" s="51" t="s">
        <v>30</v>
      </c>
      <c r="T49" s="48" t="s">
        <v>31</v>
      </c>
      <c r="U49" s="305"/>
      <c r="V49" s="266"/>
    </row>
    <row r="50" spans="1:22" s="21" customFormat="1" ht="15.75">
      <c r="A50" s="15">
        <v>43922</v>
      </c>
      <c r="B50" s="43" t="s">
        <v>143</v>
      </c>
      <c r="C50" s="17" t="s">
        <v>91</v>
      </c>
      <c r="D50" s="18">
        <v>107</v>
      </c>
      <c r="E50" s="19">
        <v>59.62</v>
      </c>
      <c r="F50" s="87">
        <v>6379.34</v>
      </c>
      <c r="G50" s="275">
        <v>17901.37</v>
      </c>
      <c r="H50" s="20" t="s">
        <v>24</v>
      </c>
      <c r="I50" s="17"/>
      <c r="J50" s="17"/>
      <c r="K50" s="275">
        <v>17901.37</v>
      </c>
      <c r="L50" s="20" t="s">
        <v>188</v>
      </c>
      <c r="M50" s="20" t="s">
        <v>92</v>
      </c>
      <c r="N50" s="17" t="s">
        <v>26</v>
      </c>
      <c r="O50" s="20" t="s">
        <v>120</v>
      </c>
      <c r="P50" s="316" t="s">
        <v>101</v>
      </c>
      <c r="Q50" s="227">
        <v>12897</v>
      </c>
      <c r="R50" s="17" t="s">
        <v>109</v>
      </c>
      <c r="S50" s="20" t="s">
        <v>30</v>
      </c>
      <c r="T50" s="17" t="s">
        <v>31</v>
      </c>
      <c r="U50" s="229" t="s">
        <v>220</v>
      </c>
      <c r="V50" s="262" t="s">
        <v>244</v>
      </c>
    </row>
    <row r="51" spans="1:22" s="21" customFormat="1" ht="15.75">
      <c r="A51" s="15">
        <v>43922</v>
      </c>
      <c r="B51" s="43" t="s">
        <v>107</v>
      </c>
      <c r="C51" s="17" t="s">
        <v>91</v>
      </c>
      <c r="D51" s="18">
        <v>14</v>
      </c>
      <c r="E51" s="19">
        <v>59.62</v>
      </c>
      <c r="F51" s="87">
        <v>834.68</v>
      </c>
      <c r="G51" s="270"/>
      <c r="H51" s="20" t="s">
        <v>24</v>
      </c>
      <c r="I51" s="17"/>
      <c r="J51" s="17"/>
      <c r="K51" s="270"/>
      <c r="L51" s="20" t="s">
        <v>188</v>
      </c>
      <c r="M51" s="20" t="s">
        <v>92</v>
      </c>
      <c r="N51" s="17" t="s">
        <v>26</v>
      </c>
      <c r="O51" s="20" t="s">
        <v>120</v>
      </c>
      <c r="P51" s="316"/>
      <c r="Q51" s="231"/>
      <c r="R51" s="17" t="s">
        <v>109</v>
      </c>
      <c r="S51" s="20" t="s">
        <v>30</v>
      </c>
      <c r="T51" s="17" t="s">
        <v>31</v>
      </c>
      <c r="U51" s="313"/>
      <c r="V51" s="263"/>
    </row>
    <row r="52" spans="1:22" s="21" customFormat="1" ht="15.75">
      <c r="A52" s="15">
        <v>43922</v>
      </c>
      <c r="B52" s="43" t="s">
        <v>144</v>
      </c>
      <c r="C52" s="17" t="s">
        <v>91</v>
      </c>
      <c r="D52" s="18">
        <v>31</v>
      </c>
      <c r="E52" s="19">
        <v>48.82</v>
      </c>
      <c r="F52" s="87">
        <v>1513.42</v>
      </c>
      <c r="G52" s="270"/>
      <c r="H52" s="20" t="s">
        <v>24</v>
      </c>
      <c r="I52" s="17"/>
      <c r="J52" s="17"/>
      <c r="K52" s="270"/>
      <c r="L52" s="20" t="s">
        <v>188</v>
      </c>
      <c r="M52" s="20" t="s">
        <v>92</v>
      </c>
      <c r="N52" s="17" t="s">
        <v>26</v>
      </c>
      <c r="O52" s="20" t="s">
        <v>120</v>
      </c>
      <c r="P52" s="316"/>
      <c r="Q52" s="231"/>
      <c r="R52" s="17" t="s">
        <v>109</v>
      </c>
      <c r="S52" s="20" t="s">
        <v>30</v>
      </c>
      <c r="T52" s="17" t="s">
        <v>31</v>
      </c>
      <c r="U52" s="313"/>
      <c r="V52" s="263"/>
    </row>
    <row r="53" spans="1:22" s="21" customFormat="1" ht="15.75">
      <c r="A53" s="15">
        <v>43922</v>
      </c>
      <c r="B53" s="43" t="s">
        <v>145</v>
      </c>
      <c r="C53" s="17" t="s">
        <v>91</v>
      </c>
      <c r="D53" s="18">
        <v>1</v>
      </c>
      <c r="E53" s="19">
        <v>4394.7</v>
      </c>
      <c r="F53" s="87">
        <v>4394.7</v>
      </c>
      <c r="G53" s="270"/>
      <c r="H53" s="20" t="s">
        <v>24</v>
      </c>
      <c r="I53" s="17"/>
      <c r="J53" s="17"/>
      <c r="K53" s="270"/>
      <c r="L53" s="20" t="s">
        <v>188</v>
      </c>
      <c r="M53" s="20" t="s">
        <v>92</v>
      </c>
      <c r="N53" s="17" t="s">
        <v>26</v>
      </c>
      <c r="O53" s="20" t="s">
        <v>120</v>
      </c>
      <c r="P53" s="316"/>
      <c r="Q53" s="231"/>
      <c r="R53" s="17" t="s">
        <v>109</v>
      </c>
      <c r="S53" s="20" t="s">
        <v>30</v>
      </c>
      <c r="T53" s="17" t="s">
        <v>31</v>
      </c>
      <c r="U53" s="313"/>
      <c r="V53" s="263"/>
    </row>
    <row r="54" spans="1:22" s="21" customFormat="1" ht="15.75">
      <c r="A54" s="15">
        <v>43922</v>
      </c>
      <c r="B54" s="43" t="s">
        <v>144</v>
      </c>
      <c r="C54" s="17" t="s">
        <v>91</v>
      </c>
      <c r="D54" s="18">
        <v>40</v>
      </c>
      <c r="E54" s="19">
        <v>54.16</v>
      </c>
      <c r="F54" s="87">
        <v>2166.4</v>
      </c>
      <c r="G54" s="270"/>
      <c r="H54" s="20" t="s">
        <v>24</v>
      </c>
      <c r="I54" s="17"/>
      <c r="J54" s="17"/>
      <c r="K54" s="270"/>
      <c r="L54" s="20" t="s">
        <v>188</v>
      </c>
      <c r="M54" s="20" t="s">
        <v>92</v>
      </c>
      <c r="N54" s="17" t="s">
        <v>26</v>
      </c>
      <c r="O54" s="20" t="s">
        <v>120</v>
      </c>
      <c r="P54" s="316"/>
      <c r="Q54" s="231"/>
      <c r="R54" s="17" t="s">
        <v>109</v>
      </c>
      <c r="S54" s="20" t="s">
        <v>30</v>
      </c>
      <c r="T54" s="17" t="s">
        <v>31</v>
      </c>
      <c r="U54" s="313"/>
      <c r="V54" s="263"/>
    </row>
    <row r="55" spans="1:22" s="21" customFormat="1" ht="15.75">
      <c r="A55" s="15">
        <v>43922</v>
      </c>
      <c r="B55" s="43" t="s">
        <v>146</v>
      </c>
      <c r="C55" s="17" t="s">
        <v>91</v>
      </c>
      <c r="D55" s="18">
        <v>52</v>
      </c>
      <c r="E55" s="19">
        <v>14.42</v>
      </c>
      <c r="F55" s="87">
        <v>749.84</v>
      </c>
      <c r="G55" s="271"/>
      <c r="H55" s="20" t="s">
        <v>24</v>
      </c>
      <c r="I55" s="17"/>
      <c r="J55" s="17"/>
      <c r="K55" s="271"/>
      <c r="L55" s="20" t="s">
        <v>188</v>
      </c>
      <c r="M55" s="20" t="s">
        <v>92</v>
      </c>
      <c r="N55" s="17" t="s">
        <v>26</v>
      </c>
      <c r="O55" s="20" t="s">
        <v>120</v>
      </c>
      <c r="P55" s="316"/>
      <c r="Q55" s="228"/>
      <c r="R55" s="17" t="s">
        <v>109</v>
      </c>
      <c r="S55" s="20" t="s">
        <v>30</v>
      </c>
      <c r="T55" s="17" t="s">
        <v>31</v>
      </c>
      <c r="U55" s="302"/>
      <c r="V55" s="264"/>
    </row>
    <row r="56" spans="1:22" s="52" customFormat="1" ht="30">
      <c r="A56" s="46">
        <v>43922</v>
      </c>
      <c r="B56" s="47" t="s">
        <v>147</v>
      </c>
      <c r="C56" s="48" t="s">
        <v>91</v>
      </c>
      <c r="D56" s="49">
        <v>30</v>
      </c>
      <c r="E56" s="26">
        <v>2328</v>
      </c>
      <c r="F56" s="88">
        <v>69840</v>
      </c>
      <c r="G56" s="122">
        <v>81014.399999999994</v>
      </c>
      <c r="H56" s="51" t="s">
        <v>24</v>
      </c>
      <c r="I56" s="48"/>
      <c r="J56" s="48"/>
      <c r="K56" s="91">
        <v>81014.399999999994</v>
      </c>
      <c r="L56" s="51" t="s">
        <v>188</v>
      </c>
      <c r="M56" s="51" t="s">
        <v>92</v>
      </c>
      <c r="N56" s="48" t="s">
        <v>26</v>
      </c>
      <c r="O56" s="51" t="s">
        <v>86</v>
      </c>
      <c r="P56" s="64" t="s">
        <v>62</v>
      </c>
      <c r="Q56" s="65">
        <v>12879</v>
      </c>
      <c r="R56" s="48" t="s">
        <v>94</v>
      </c>
      <c r="S56" s="51" t="s">
        <v>30</v>
      </c>
      <c r="T56" s="48" t="s">
        <v>31</v>
      </c>
      <c r="U56" s="66" t="s">
        <v>221</v>
      </c>
      <c r="V56" s="104" t="s">
        <v>244</v>
      </c>
    </row>
    <row r="57" spans="1:22" s="21" customFormat="1" ht="30">
      <c r="A57" s="15">
        <v>43922</v>
      </c>
      <c r="B57" s="43" t="s">
        <v>148</v>
      </c>
      <c r="C57" s="17" t="s">
        <v>91</v>
      </c>
      <c r="D57" s="18">
        <v>30</v>
      </c>
      <c r="E57" s="19">
        <v>150</v>
      </c>
      <c r="F57" s="87">
        <v>4500</v>
      </c>
      <c r="G57" s="90">
        <v>5220</v>
      </c>
      <c r="H57" s="20" t="s">
        <v>24</v>
      </c>
      <c r="I57" s="17"/>
      <c r="J57" s="17"/>
      <c r="K57" s="90">
        <v>5220</v>
      </c>
      <c r="L57" s="20" t="s">
        <v>188</v>
      </c>
      <c r="M57" s="20" t="s">
        <v>92</v>
      </c>
      <c r="N57" s="17" t="s">
        <v>26</v>
      </c>
      <c r="O57" s="20" t="s">
        <v>86</v>
      </c>
      <c r="P57" s="59" t="s">
        <v>149</v>
      </c>
      <c r="Q57" s="30"/>
      <c r="R57" s="17" t="s">
        <v>94</v>
      </c>
      <c r="S57" s="20" t="s">
        <v>30</v>
      </c>
      <c r="T57" s="17" t="s">
        <v>31</v>
      </c>
      <c r="U57" s="82" t="s">
        <v>222</v>
      </c>
      <c r="V57" s="105" t="s">
        <v>244</v>
      </c>
    </row>
    <row r="58" spans="1:22" s="52" customFormat="1" ht="31.5">
      <c r="A58" s="46">
        <v>43922</v>
      </c>
      <c r="B58" s="58" t="s">
        <v>150</v>
      </c>
      <c r="C58" s="48" t="s">
        <v>91</v>
      </c>
      <c r="D58" s="25">
        <v>1</v>
      </c>
      <c r="E58" s="26">
        <v>186000</v>
      </c>
      <c r="F58" s="88">
        <v>186000</v>
      </c>
      <c r="G58" s="122">
        <v>215760</v>
      </c>
      <c r="H58" s="51" t="s">
        <v>24</v>
      </c>
      <c r="I58" s="48"/>
      <c r="J58" s="48"/>
      <c r="K58" s="91">
        <v>215760</v>
      </c>
      <c r="L58" s="51" t="s">
        <v>188</v>
      </c>
      <c r="M58" s="51" t="s">
        <v>92</v>
      </c>
      <c r="N58" s="48" t="s">
        <v>26</v>
      </c>
      <c r="O58" s="51" t="s">
        <v>61</v>
      </c>
      <c r="P58" s="60" t="s">
        <v>151</v>
      </c>
      <c r="Q58" s="61"/>
      <c r="R58" s="48" t="s">
        <v>135</v>
      </c>
      <c r="S58" s="51" t="s">
        <v>30</v>
      </c>
      <c r="T58" s="48" t="s">
        <v>31</v>
      </c>
      <c r="U58" s="81" t="s">
        <v>223</v>
      </c>
      <c r="V58" s="104" t="s">
        <v>244</v>
      </c>
    </row>
    <row r="59" spans="1:22" s="21" customFormat="1" ht="15.75">
      <c r="A59" s="15">
        <v>43922</v>
      </c>
      <c r="B59" s="43" t="s">
        <v>152</v>
      </c>
      <c r="C59" s="17" t="s">
        <v>91</v>
      </c>
      <c r="D59" s="18">
        <v>150</v>
      </c>
      <c r="E59" s="19">
        <v>231.39</v>
      </c>
      <c r="F59" s="87">
        <v>231.39</v>
      </c>
      <c r="G59" s="275">
        <v>165900.29999999999</v>
      </c>
      <c r="H59" s="20" t="s">
        <v>24</v>
      </c>
      <c r="I59" s="17"/>
      <c r="J59" s="17"/>
      <c r="K59" s="275">
        <v>165900.29999999999</v>
      </c>
      <c r="L59" s="20" t="s">
        <v>188</v>
      </c>
      <c r="M59" s="20" t="s">
        <v>92</v>
      </c>
      <c r="N59" s="17" t="s">
        <v>26</v>
      </c>
      <c r="O59" s="20" t="s">
        <v>120</v>
      </c>
      <c r="P59" s="310" t="s">
        <v>153</v>
      </c>
      <c r="Q59" s="227">
        <v>12908</v>
      </c>
      <c r="R59" s="17" t="s">
        <v>94</v>
      </c>
      <c r="S59" s="20" t="s">
        <v>30</v>
      </c>
      <c r="T59" s="17" t="s">
        <v>31</v>
      </c>
      <c r="U59" s="229" t="s">
        <v>224</v>
      </c>
      <c r="V59" s="262" t="s">
        <v>244</v>
      </c>
    </row>
    <row r="60" spans="1:22" s="21" customFormat="1" ht="15.75">
      <c r="A60" s="15">
        <v>43922</v>
      </c>
      <c r="B60" s="43" t="s">
        <v>154</v>
      </c>
      <c r="C60" s="17" t="s">
        <v>91</v>
      </c>
      <c r="D60" s="18">
        <v>50</v>
      </c>
      <c r="E60" s="19">
        <v>728.76</v>
      </c>
      <c r="F60" s="87">
        <v>728.76</v>
      </c>
      <c r="G60" s="270"/>
      <c r="H60" s="20" t="s">
        <v>24</v>
      </c>
      <c r="I60" s="17"/>
      <c r="J60" s="17"/>
      <c r="K60" s="270"/>
      <c r="L60" s="20" t="s">
        <v>188</v>
      </c>
      <c r="M60" s="20" t="s">
        <v>92</v>
      </c>
      <c r="N60" s="17" t="s">
        <v>26</v>
      </c>
      <c r="O60" s="20" t="s">
        <v>120</v>
      </c>
      <c r="P60" s="311"/>
      <c r="Q60" s="231"/>
      <c r="R60" s="17" t="s">
        <v>94</v>
      </c>
      <c r="S60" s="20"/>
      <c r="T60" s="17" t="s">
        <v>31</v>
      </c>
      <c r="U60" s="313"/>
      <c r="V60" s="263"/>
    </row>
    <row r="61" spans="1:22" s="21" customFormat="1" ht="15.75">
      <c r="A61" s="15">
        <v>43922</v>
      </c>
      <c r="B61" s="43" t="s">
        <v>155</v>
      </c>
      <c r="C61" s="17" t="s">
        <v>91</v>
      </c>
      <c r="D61" s="18">
        <v>150</v>
      </c>
      <c r="E61" s="19">
        <v>479.14</v>
      </c>
      <c r="F61" s="87">
        <v>479.14</v>
      </c>
      <c r="G61" s="271"/>
      <c r="H61" s="20" t="s">
        <v>24</v>
      </c>
      <c r="I61" s="17"/>
      <c r="J61" s="17"/>
      <c r="K61" s="271"/>
      <c r="L61" s="20" t="s">
        <v>188</v>
      </c>
      <c r="M61" s="20" t="s">
        <v>92</v>
      </c>
      <c r="N61" s="17" t="s">
        <v>26</v>
      </c>
      <c r="O61" s="20" t="s">
        <v>120</v>
      </c>
      <c r="P61" s="312"/>
      <c r="Q61" s="228"/>
      <c r="R61" s="17" t="s">
        <v>94</v>
      </c>
      <c r="S61" s="20"/>
      <c r="T61" s="17" t="s">
        <v>31</v>
      </c>
      <c r="U61" s="302"/>
      <c r="V61" s="264"/>
    </row>
    <row r="62" spans="1:22" s="52" customFormat="1" ht="30">
      <c r="A62" s="46">
        <v>43922</v>
      </c>
      <c r="B62" s="58" t="s">
        <v>156</v>
      </c>
      <c r="C62" s="48" t="s">
        <v>91</v>
      </c>
      <c r="D62" s="25">
        <v>40</v>
      </c>
      <c r="E62" s="26">
        <v>315.52</v>
      </c>
      <c r="F62" s="88">
        <v>12620.8</v>
      </c>
      <c r="G62" s="122">
        <v>14640.13</v>
      </c>
      <c r="H62" s="51" t="s">
        <v>24</v>
      </c>
      <c r="I62" s="48"/>
      <c r="J62" s="48"/>
      <c r="K62" s="91">
        <v>14640.13</v>
      </c>
      <c r="L62" s="51" t="s">
        <v>188</v>
      </c>
      <c r="M62" s="51" t="s">
        <v>92</v>
      </c>
      <c r="N62" s="48" t="s">
        <v>26</v>
      </c>
      <c r="O62" s="51" t="s">
        <v>27</v>
      </c>
      <c r="P62" s="60" t="s">
        <v>80</v>
      </c>
      <c r="Q62" s="61">
        <v>12963</v>
      </c>
      <c r="R62" s="48" t="s">
        <v>94</v>
      </c>
      <c r="S62" s="51" t="s">
        <v>30</v>
      </c>
      <c r="T62" s="48" t="s">
        <v>31</v>
      </c>
      <c r="U62" s="81" t="s">
        <v>225</v>
      </c>
      <c r="V62" s="104" t="s">
        <v>244</v>
      </c>
    </row>
    <row r="63" spans="1:22" s="21" customFormat="1" ht="15.75">
      <c r="A63" s="15">
        <v>43922</v>
      </c>
      <c r="B63" s="43" t="s">
        <v>157</v>
      </c>
      <c r="C63" s="17" t="s">
        <v>91</v>
      </c>
      <c r="D63" s="18">
        <v>60</v>
      </c>
      <c r="E63" s="19">
        <v>4286.62</v>
      </c>
      <c r="F63" s="87">
        <v>257197.2</v>
      </c>
      <c r="G63" s="275">
        <v>390073.03</v>
      </c>
      <c r="H63" s="20" t="s">
        <v>24</v>
      </c>
      <c r="I63" s="17"/>
      <c r="J63" s="17"/>
      <c r="K63" s="275">
        <v>390073.03</v>
      </c>
      <c r="L63" s="20" t="s">
        <v>188</v>
      </c>
      <c r="M63" s="20" t="s">
        <v>92</v>
      </c>
      <c r="N63" s="17" t="s">
        <v>26</v>
      </c>
      <c r="O63" s="20" t="s">
        <v>27</v>
      </c>
      <c r="P63" s="286" t="s">
        <v>50</v>
      </c>
      <c r="Q63" s="227">
        <v>12875</v>
      </c>
      <c r="R63" s="17" t="s">
        <v>94</v>
      </c>
      <c r="S63" s="20" t="s">
        <v>30</v>
      </c>
      <c r="T63" s="17" t="s">
        <v>31</v>
      </c>
      <c r="U63" s="229" t="s">
        <v>226</v>
      </c>
      <c r="V63" s="262" t="s">
        <v>244</v>
      </c>
    </row>
    <row r="64" spans="1:22" s="21" customFormat="1" ht="31.5" customHeight="1">
      <c r="A64" s="15">
        <v>43922</v>
      </c>
      <c r="B64" s="43" t="s">
        <v>158</v>
      </c>
      <c r="C64" s="17" t="s">
        <v>91</v>
      </c>
      <c r="D64" s="18">
        <v>5</v>
      </c>
      <c r="E64" s="19">
        <v>3662.1</v>
      </c>
      <c r="F64" s="87">
        <v>18310.5</v>
      </c>
      <c r="G64" s="270"/>
      <c r="H64" s="20" t="s">
        <v>24</v>
      </c>
      <c r="I64" s="17"/>
      <c r="J64" s="17"/>
      <c r="K64" s="270"/>
      <c r="L64" s="20" t="s">
        <v>188</v>
      </c>
      <c r="M64" s="20" t="s">
        <v>92</v>
      </c>
      <c r="N64" s="17" t="s">
        <v>26</v>
      </c>
      <c r="O64" s="20" t="s">
        <v>27</v>
      </c>
      <c r="P64" s="286"/>
      <c r="Q64" s="231"/>
      <c r="R64" s="17" t="s">
        <v>94</v>
      </c>
      <c r="S64" s="20" t="s">
        <v>30</v>
      </c>
      <c r="T64" s="17" t="s">
        <v>31</v>
      </c>
      <c r="U64" s="313"/>
      <c r="V64" s="263"/>
    </row>
    <row r="65" spans="1:22" s="21" customFormat="1" ht="31.5" customHeight="1">
      <c r="A65" s="15">
        <v>43922</v>
      </c>
      <c r="B65" s="43" t="s">
        <v>158</v>
      </c>
      <c r="C65" s="17" t="s">
        <v>91</v>
      </c>
      <c r="D65" s="18">
        <v>5</v>
      </c>
      <c r="E65" s="19">
        <v>4152.43</v>
      </c>
      <c r="F65" s="87">
        <v>20762.150000000001</v>
      </c>
      <c r="G65" s="270"/>
      <c r="H65" s="20" t="s">
        <v>24</v>
      </c>
      <c r="I65" s="17"/>
      <c r="J65" s="17"/>
      <c r="K65" s="270"/>
      <c r="L65" s="20" t="s">
        <v>188</v>
      </c>
      <c r="M65" s="20" t="s">
        <v>92</v>
      </c>
      <c r="N65" s="17" t="s">
        <v>26</v>
      </c>
      <c r="O65" s="20" t="s">
        <v>27</v>
      </c>
      <c r="P65" s="286"/>
      <c r="Q65" s="231"/>
      <c r="R65" s="17" t="s">
        <v>94</v>
      </c>
      <c r="S65" s="20" t="s">
        <v>30</v>
      </c>
      <c r="T65" s="17" t="s">
        <v>31</v>
      </c>
      <c r="U65" s="313"/>
      <c r="V65" s="263"/>
    </row>
    <row r="66" spans="1:22" s="21" customFormat="1" ht="31.5">
      <c r="A66" s="15">
        <v>43922</v>
      </c>
      <c r="B66" s="67" t="s">
        <v>159</v>
      </c>
      <c r="C66" s="17" t="s">
        <v>91</v>
      </c>
      <c r="D66" s="18">
        <v>400</v>
      </c>
      <c r="E66" s="19">
        <v>100</v>
      </c>
      <c r="F66" s="87">
        <v>40000</v>
      </c>
      <c r="G66" s="271"/>
      <c r="H66" s="20" t="s">
        <v>24</v>
      </c>
      <c r="I66" s="17"/>
      <c r="J66" s="17"/>
      <c r="K66" s="271"/>
      <c r="L66" s="20" t="s">
        <v>188</v>
      </c>
      <c r="M66" s="20" t="s">
        <v>92</v>
      </c>
      <c r="N66" s="17" t="s">
        <v>26</v>
      </c>
      <c r="O66" s="20" t="s">
        <v>27</v>
      </c>
      <c r="P66" s="286"/>
      <c r="Q66" s="228"/>
      <c r="R66" s="17" t="s">
        <v>94</v>
      </c>
      <c r="S66" s="20" t="s">
        <v>30</v>
      </c>
      <c r="T66" s="17" t="s">
        <v>31</v>
      </c>
      <c r="U66" s="302"/>
      <c r="V66" s="264"/>
    </row>
    <row r="67" spans="1:22" s="52" customFormat="1" ht="30">
      <c r="A67" s="46">
        <v>43922</v>
      </c>
      <c r="B67" s="68" t="s">
        <v>160</v>
      </c>
      <c r="C67" s="48" t="s">
        <v>91</v>
      </c>
      <c r="D67" s="25">
        <v>350</v>
      </c>
      <c r="E67" s="26">
        <v>100</v>
      </c>
      <c r="F67" s="88">
        <v>35000</v>
      </c>
      <c r="G67" s="122">
        <v>40600</v>
      </c>
      <c r="H67" s="51" t="s">
        <v>24</v>
      </c>
      <c r="I67" s="48"/>
      <c r="J67" s="48"/>
      <c r="K67" s="91">
        <v>40600</v>
      </c>
      <c r="L67" s="51" t="s">
        <v>188</v>
      </c>
      <c r="M67" s="51" t="s">
        <v>92</v>
      </c>
      <c r="N67" s="48" t="s">
        <v>26</v>
      </c>
      <c r="O67" s="51" t="s">
        <v>27</v>
      </c>
      <c r="P67" s="60" t="s">
        <v>50</v>
      </c>
      <c r="Q67" s="61">
        <v>12875</v>
      </c>
      <c r="R67" s="48" t="s">
        <v>94</v>
      </c>
      <c r="S67" s="51" t="s">
        <v>30</v>
      </c>
      <c r="T67" s="48" t="s">
        <v>31</v>
      </c>
      <c r="U67" s="81" t="s">
        <v>227</v>
      </c>
      <c r="V67" s="104" t="s">
        <v>244</v>
      </c>
    </row>
    <row r="68" spans="1:22" s="21" customFormat="1" ht="30" customHeight="1">
      <c r="A68" s="15">
        <v>43922</v>
      </c>
      <c r="B68" s="43" t="s">
        <v>161</v>
      </c>
      <c r="C68" s="17" t="s">
        <v>91</v>
      </c>
      <c r="D68" s="18">
        <v>3</v>
      </c>
      <c r="E68" s="19">
        <v>2499.14</v>
      </c>
      <c r="F68" s="87">
        <v>7497.42</v>
      </c>
      <c r="G68" s="90">
        <v>8697.01</v>
      </c>
      <c r="H68" s="20" t="s">
        <v>24</v>
      </c>
      <c r="I68" s="17"/>
      <c r="J68" s="17"/>
      <c r="K68" s="90">
        <v>8697.01</v>
      </c>
      <c r="L68" s="20" t="s">
        <v>188</v>
      </c>
      <c r="M68" s="20" t="s">
        <v>92</v>
      </c>
      <c r="N68" s="17" t="s">
        <v>26</v>
      </c>
      <c r="O68" s="20" t="s">
        <v>86</v>
      </c>
      <c r="P68" s="59" t="s">
        <v>118</v>
      </c>
      <c r="Q68" s="30">
        <v>12905</v>
      </c>
      <c r="R68" s="17" t="s">
        <v>94</v>
      </c>
      <c r="S68" s="20" t="s">
        <v>30</v>
      </c>
      <c r="T68" s="17" t="s">
        <v>31</v>
      </c>
      <c r="U68" s="80" t="s">
        <v>228</v>
      </c>
      <c r="V68" s="105" t="s">
        <v>244</v>
      </c>
    </row>
    <row r="69" spans="1:22" s="52" customFormat="1" ht="33" customHeight="1">
      <c r="A69" s="46">
        <v>43922</v>
      </c>
      <c r="B69" s="58" t="s">
        <v>162</v>
      </c>
      <c r="C69" s="48" t="s">
        <v>91</v>
      </c>
      <c r="D69" s="25">
        <v>50</v>
      </c>
      <c r="E69" s="26">
        <v>476.96</v>
      </c>
      <c r="F69" s="88">
        <v>2981</v>
      </c>
      <c r="G69" s="256">
        <v>6915.92</v>
      </c>
      <c r="H69" s="51" t="s">
        <v>24</v>
      </c>
      <c r="I69" s="48"/>
      <c r="J69" s="48"/>
      <c r="K69" s="276">
        <v>6915.92</v>
      </c>
      <c r="L69" s="51" t="s">
        <v>188</v>
      </c>
      <c r="M69" s="51" t="s">
        <v>92</v>
      </c>
      <c r="N69" s="48" t="s">
        <v>26</v>
      </c>
      <c r="O69" s="51" t="s">
        <v>86</v>
      </c>
      <c r="P69" s="317" t="s">
        <v>101</v>
      </c>
      <c r="Q69" s="299">
        <v>2897</v>
      </c>
      <c r="R69" s="48" t="s">
        <v>109</v>
      </c>
      <c r="S69" s="51" t="s">
        <v>30</v>
      </c>
      <c r="T69" s="48" t="s">
        <v>31</v>
      </c>
      <c r="U69" s="280" t="s">
        <v>229</v>
      </c>
      <c r="V69" s="267" t="s">
        <v>244</v>
      </c>
    </row>
    <row r="70" spans="1:22" s="52" customFormat="1" ht="27.75" customHeight="1">
      <c r="A70" s="46">
        <v>43922</v>
      </c>
      <c r="B70" s="58" t="s">
        <v>163</v>
      </c>
      <c r="C70" s="48" t="s">
        <v>91</v>
      </c>
      <c r="D70" s="25">
        <v>50</v>
      </c>
      <c r="E70" s="26">
        <v>476.96</v>
      </c>
      <c r="F70" s="88">
        <v>2981</v>
      </c>
      <c r="G70" s="258"/>
      <c r="H70" s="51" t="s">
        <v>24</v>
      </c>
      <c r="I70" s="48"/>
      <c r="J70" s="48"/>
      <c r="K70" s="276"/>
      <c r="L70" s="51" t="s">
        <v>188</v>
      </c>
      <c r="M70" s="51" t="s">
        <v>92</v>
      </c>
      <c r="N70" s="48" t="s">
        <v>26</v>
      </c>
      <c r="O70" s="51" t="s">
        <v>86</v>
      </c>
      <c r="P70" s="317"/>
      <c r="Q70" s="301"/>
      <c r="R70" s="48" t="s">
        <v>109</v>
      </c>
      <c r="S70" s="51" t="s">
        <v>30</v>
      </c>
      <c r="T70" s="48" t="s">
        <v>31</v>
      </c>
      <c r="U70" s="281"/>
      <c r="V70" s="268"/>
    </row>
    <row r="71" spans="1:22" s="21" customFormat="1" ht="42" customHeight="1">
      <c r="A71" s="15">
        <v>43922</v>
      </c>
      <c r="B71" s="53" t="s">
        <v>164</v>
      </c>
      <c r="C71" s="17" t="s">
        <v>91</v>
      </c>
      <c r="D71" s="54">
        <v>1000</v>
      </c>
      <c r="E71" s="19">
        <v>290</v>
      </c>
      <c r="F71" s="87">
        <v>290000</v>
      </c>
      <c r="G71" s="90">
        <v>336400</v>
      </c>
      <c r="H71" s="20" t="s">
        <v>24</v>
      </c>
      <c r="I71" s="17"/>
      <c r="J71" s="17"/>
      <c r="K71" s="90">
        <v>336400</v>
      </c>
      <c r="L71" s="20" t="s">
        <v>188</v>
      </c>
      <c r="M71" s="20" t="s">
        <v>92</v>
      </c>
      <c r="N71" s="17" t="s">
        <v>26</v>
      </c>
      <c r="O71" s="20" t="s">
        <v>165</v>
      </c>
      <c r="P71" s="131" t="s">
        <v>166</v>
      </c>
      <c r="Q71" s="120"/>
      <c r="R71" s="17" t="s">
        <v>109</v>
      </c>
      <c r="S71" s="20" t="s">
        <v>30</v>
      </c>
      <c r="T71" s="17" t="s">
        <v>31</v>
      </c>
      <c r="U71" s="125" t="s">
        <v>230</v>
      </c>
      <c r="V71" s="105" t="s">
        <v>244</v>
      </c>
    </row>
    <row r="72" spans="1:22" s="52" customFormat="1" ht="30">
      <c r="A72" s="46">
        <v>43922</v>
      </c>
      <c r="B72" s="47" t="s">
        <v>167</v>
      </c>
      <c r="C72" s="48" t="s">
        <v>91</v>
      </c>
      <c r="D72" s="49">
        <v>10000</v>
      </c>
      <c r="E72" s="26">
        <v>45</v>
      </c>
      <c r="F72" s="88">
        <v>450000</v>
      </c>
      <c r="G72" s="122">
        <v>522000</v>
      </c>
      <c r="H72" s="51" t="s">
        <v>24</v>
      </c>
      <c r="I72" s="48"/>
      <c r="J72" s="48"/>
      <c r="K72" s="91">
        <v>522000</v>
      </c>
      <c r="L72" s="51" t="s">
        <v>188</v>
      </c>
      <c r="M72" s="51" t="s">
        <v>92</v>
      </c>
      <c r="N72" s="48" t="s">
        <v>26</v>
      </c>
      <c r="O72" s="51" t="s">
        <v>86</v>
      </c>
      <c r="P72" s="69" t="s">
        <v>168</v>
      </c>
      <c r="Q72" s="65"/>
      <c r="R72" s="48" t="s">
        <v>135</v>
      </c>
      <c r="S72" s="51" t="s">
        <v>30</v>
      </c>
      <c r="T72" s="48" t="s">
        <v>31</v>
      </c>
      <c r="U72" s="70" t="s">
        <v>231</v>
      </c>
      <c r="V72" s="104" t="s">
        <v>244</v>
      </c>
    </row>
    <row r="73" spans="1:22" s="21" customFormat="1" ht="30">
      <c r="A73" s="15">
        <v>43922</v>
      </c>
      <c r="B73" s="16" t="s">
        <v>169</v>
      </c>
      <c r="C73" s="17" t="s">
        <v>91</v>
      </c>
      <c r="D73" s="18">
        <v>1</v>
      </c>
      <c r="E73" s="19">
        <v>22000</v>
      </c>
      <c r="F73" s="87">
        <v>22000</v>
      </c>
      <c r="G73" s="90">
        <v>22000</v>
      </c>
      <c r="H73" s="20" t="s">
        <v>24</v>
      </c>
      <c r="I73" s="17"/>
      <c r="J73" s="17"/>
      <c r="K73" s="90">
        <v>22000</v>
      </c>
      <c r="L73" s="20" t="s">
        <v>188</v>
      </c>
      <c r="M73" s="20" t="s">
        <v>92</v>
      </c>
      <c r="N73" s="17" t="s">
        <v>26</v>
      </c>
      <c r="O73" s="20" t="s">
        <v>86</v>
      </c>
      <c r="P73" s="124" t="s">
        <v>170</v>
      </c>
      <c r="Q73" s="30">
        <v>12898</v>
      </c>
      <c r="R73" s="17" t="s">
        <v>109</v>
      </c>
      <c r="S73" s="20" t="s">
        <v>30</v>
      </c>
      <c r="T73" s="17" t="s">
        <v>31</v>
      </c>
      <c r="U73" s="125" t="s">
        <v>232</v>
      </c>
      <c r="V73" s="105" t="s">
        <v>244</v>
      </c>
    </row>
    <row r="74" spans="1:22" ht="30">
      <c r="A74" s="22">
        <v>43922</v>
      </c>
      <c r="B74" s="23" t="s">
        <v>171</v>
      </c>
      <c r="C74" s="48" t="s">
        <v>91</v>
      </c>
      <c r="D74" s="25">
        <v>20</v>
      </c>
      <c r="E74" s="26">
        <v>650</v>
      </c>
      <c r="F74" s="89">
        <v>13000</v>
      </c>
      <c r="G74" s="122">
        <v>15080</v>
      </c>
      <c r="H74" s="51" t="s">
        <v>24</v>
      </c>
      <c r="I74" s="24"/>
      <c r="J74" s="24"/>
      <c r="K74" s="91">
        <v>15080</v>
      </c>
      <c r="L74" s="51" t="s">
        <v>188</v>
      </c>
      <c r="M74" s="51" t="s">
        <v>92</v>
      </c>
      <c r="N74" s="48" t="s">
        <v>26</v>
      </c>
      <c r="O74" s="51" t="s">
        <v>86</v>
      </c>
      <c r="P74" s="28" t="s">
        <v>172</v>
      </c>
      <c r="Q74" s="28"/>
      <c r="R74" s="24" t="s">
        <v>135</v>
      </c>
      <c r="S74" s="51" t="s">
        <v>30</v>
      </c>
      <c r="T74" s="24" t="s">
        <v>31</v>
      </c>
      <c r="U74" s="70" t="s">
        <v>233</v>
      </c>
      <c r="V74" s="106" t="s">
        <v>244</v>
      </c>
    </row>
    <row r="75" spans="1:22" s="21" customFormat="1" ht="30">
      <c r="A75" s="132">
        <v>43922</v>
      </c>
      <c r="B75" s="133" t="s">
        <v>173</v>
      </c>
      <c r="C75" s="134" t="s">
        <v>91</v>
      </c>
      <c r="D75" s="135">
        <v>50</v>
      </c>
      <c r="E75" s="136">
        <v>300</v>
      </c>
      <c r="F75" s="137">
        <v>300</v>
      </c>
      <c r="G75" s="123">
        <v>17400</v>
      </c>
      <c r="H75" s="138" t="s">
        <v>24</v>
      </c>
      <c r="I75" s="134"/>
      <c r="J75" s="134"/>
      <c r="K75" s="123">
        <v>17400</v>
      </c>
      <c r="L75" s="138" t="s">
        <v>188</v>
      </c>
      <c r="M75" s="138" t="s">
        <v>92</v>
      </c>
      <c r="N75" s="134" t="s">
        <v>26</v>
      </c>
      <c r="O75" s="138" t="s">
        <v>86</v>
      </c>
      <c r="P75" s="119" t="s">
        <v>97</v>
      </c>
      <c r="Q75" s="119"/>
      <c r="R75" s="134" t="s">
        <v>109</v>
      </c>
      <c r="S75" s="138" t="s">
        <v>30</v>
      </c>
      <c r="T75" s="134" t="s">
        <v>31</v>
      </c>
      <c r="U75" s="121" t="s">
        <v>234</v>
      </c>
      <c r="V75" s="139" t="s">
        <v>244</v>
      </c>
    </row>
    <row r="76" spans="1:22" ht="30">
      <c r="A76" s="253">
        <v>43922</v>
      </c>
      <c r="B76" s="126" t="s">
        <v>247</v>
      </c>
      <c r="C76" s="127" t="s">
        <v>91</v>
      </c>
      <c r="D76" s="128">
        <v>3</v>
      </c>
      <c r="E76" s="129">
        <v>2003.91</v>
      </c>
      <c r="F76" s="130">
        <v>6011.73</v>
      </c>
      <c r="G76" s="256">
        <v>779966.86</v>
      </c>
      <c r="H76" s="259" t="s">
        <v>24</v>
      </c>
      <c r="I76" s="127"/>
      <c r="J76" s="127"/>
      <c r="K76" s="256">
        <v>779966.86</v>
      </c>
      <c r="L76" s="51" t="s">
        <v>188</v>
      </c>
      <c r="M76" s="51" t="s">
        <v>92</v>
      </c>
      <c r="N76" s="48" t="s">
        <v>26</v>
      </c>
      <c r="O76" s="51" t="s">
        <v>86</v>
      </c>
      <c r="P76" s="244" t="s">
        <v>50</v>
      </c>
      <c r="Q76" s="244">
        <v>12875</v>
      </c>
      <c r="R76" s="127" t="s">
        <v>94</v>
      </c>
      <c r="S76" s="51" t="s">
        <v>30</v>
      </c>
      <c r="T76" s="24" t="s">
        <v>31</v>
      </c>
      <c r="U76" s="247" t="s">
        <v>250</v>
      </c>
      <c r="V76" s="250" t="s">
        <v>244</v>
      </c>
    </row>
    <row r="77" spans="1:22" ht="30">
      <c r="A77" s="254"/>
      <c r="B77" s="126" t="s">
        <v>159</v>
      </c>
      <c r="C77" s="127" t="s">
        <v>91</v>
      </c>
      <c r="D77" s="128">
        <v>80</v>
      </c>
      <c r="E77" s="129">
        <v>4286.62</v>
      </c>
      <c r="F77" s="130">
        <v>342929.6</v>
      </c>
      <c r="G77" s="257"/>
      <c r="H77" s="260"/>
      <c r="I77" s="127"/>
      <c r="J77" s="127"/>
      <c r="K77" s="257"/>
      <c r="L77" s="138" t="s">
        <v>188</v>
      </c>
      <c r="M77" s="138" t="s">
        <v>92</v>
      </c>
      <c r="N77" s="134" t="s">
        <v>26</v>
      </c>
      <c r="O77" s="138" t="s">
        <v>86</v>
      </c>
      <c r="P77" s="245"/>
      <c r="Q77" s="245"/>
      <c r="R77" s="127" t="s">
        <v>94</v>
      </c>
      <c r="S77" s="138" t="s">
        <v>30</v>
      </c>
      <c r="T77" s="134" t="s">
        <v>31</v>
      </c>
      <c r="U77" s="248"/>
      <c r="V77" s="251"/>
    </row>
    <row r="78" spans="1:22" ht="40.5" customHeight="1">
      <c r="A78" s="254"/>
      <c r="B78" s="126" t="s">
        <v>160</v>
      </c>
      <c r="C78" s="127" t="s">
        <v>91</v>
      </c>
      <c r="D78" s="128">
        <v>3</v>
      </c>
      <c r="E78" s="129">
        <v>3662.1</v>
      </c>
      <c r="F78" s="130">
        <v>10986.3</v>
      </c>
      <c r="G78" s="257"/>
      <c r="H78" s="260"/>
      <c r="I78" s="127"/>
      <c r="J78" s="127"/>
      <c r="K78" s="257"/>
      <c r="L78" s="51" t="s">
        <v>188</v>
      </c>
      <c r="M78" s="51" t="s">
        <v>92</v>
      </c>
      <c r="N78" s="48" t="s">
        <v>26</v>
      </c>
      <c r="O78" s="51" t="s">
        <v>86</v>
      </c>
      <c r="P78" s="245"/>
      <c r="Q78" s="245"/>
      <c r="R78" s="127" t="s">
        <v>94</v>
      </c>
      <c r="S78" s="51" t="s">
        <v>30</v>
      </c>
      <c r="T78" s="24" t="s">
        <v>31</v>
      </c>
      <c r="U78" s="248"/>
      <c r="V78" s="251"/>
    </row>
    <row r="79" spans="1:22" ht="29.25" customHeight="1">
      <c r="A79" s="254"/>
      <c r="B79" s="126" t="s">
        <v>248</v>
      </c>
      <c r="C79" s="127" t="s">
        <v>91</v>
      </c>
      <c r="D79" s="128">
        <v>3</v>
      </c>
      <c r="E79" s="129">
        <v>4152.53</v>
      </c>
      <c r="F79" s="130">
        <v>12457.59</v>
      </c>
      <c r="G79" s="257"/>
      <c r="H79" s="260"/>
      <c r="I79" s="127"/>
      <c r="J79" s="127"/>
      <c r="K79" s="257"/>
      <c r="L79" s="138" t="s">
        <v>188</v>
      </c>
      <c r="M79" s="138" t="s">
        <v>92</v>
      </c>
      <c r="N79" s="134" t="s">
        <v>26</v>
      </c>
      <c r="O79" s="138" t="s">
        <v>86</v>
      </c>
      <c r="P79" s="245"/>
      <c r="Q79" s="245"/>
      <c r="R79" s="127" t="s">
        <v>94</v>
      </c>
      <c r="S79" s="138" t="s">
        <v>30</v>
      </c>
      <c r="T79" s="134" t="s">
        <v>31</v>
      </c>
      <c r="U79" s="248"/>
      <c r="V79" s="251"/>
    </row>
    <row r="80" spans="1:22" ht="30">
      <c r="A80" s="255"/>
      <c r="B80" s="126" t="s">
        <v>249</v>
      </c>
      <c r="C80" s="127" t="s">
        <v>91</v>
      </c>
      <c r="D80" s="128">
        <v>3000</v>
      </c>
      <c r="E80" s="129">
        <v>100</v>
      </c>
      <c r="F80" s="130">
        <v>300000</v>
      </c>
      <c r="G80" s="258"/>
      <c r="H80" s="261"/>
      <c r="I80" s="127"/>
      <c r="J80" s="127"/>
      <c r="K80" s="258"/>
      <c r="L80" s="51" t="s">
        <v>188</v>
      </c>
      <c r="M80" s="51" t="s">
        <v>92</v>
      </c>
      <c r="N80" s="48" t="s">
        <v>26</v>
      </c>
      <c r="O80" s="51" t="s">
        <v>86</v>
      </c>
      <c r="P80" s="246"/>
      <c r="Q80" s="246"/>
      <c r="R80" s="127" t="s">
        <v>94</v>
      </c>
      <c r="S80" s="51" t="s">
        <v>30</v>
      </c>
      <c r="T80" s="24" t="s">
        <v>31</v>
      </c>
      <c r="U80" s="249"/>
      <c r="V80" s="252"/>
    </row>
    <row r="81" spans="1:22" s="21" customFormat="1" ht="46.5" customHeight="1">
      <c r="A81" s="168">
        <v>43922</v>
      </c>
      <c r="B81" s="148" t="s">
        <v>290</v>
      </c>
      <c r="C81" s="169" t="s">
        <v>91</v>
      </c>
      <c r="D81" s="170">
        <v>2</v>
      </c>
      <c r="E81" s="171">
        <v>75000</v>
      </c>
      <c r="F81" s="172">
        <v>174000</v>
      </c>
      <c r="G81" s="90">
        <v>174000</v>
      </c>
      <c r="H81" s="148" t="s">
        <v>24</v>
      </c>
      <c r="I81" s="169"/>
      <c r="J81" s="169"/>
      <c r="K81" s="90">
        <v>174000</v>
      </c>
      <c r="L81" s="20" t="s">
        <v>188</v>
      </c>
      <c r="M81" s="20" t="s">
        <v>92</v>
      </c>
      <c r="N81" s="17" t="s">
        <v>26</v>
      </c>
      <c r="O81" s="20" t="s">
        <v>86</v>
      </c>
      <c r="P81" s="173" t="s">
        <v>62</v>
      </c>
      <c r="Q81" s="173">
        <v>12879</v>
      </c>
      <c r="R81" s="169" t="s">
        <v>94</v>
      </c>
      <c r="S81" s="20" t="s">
        <v>30</v>
      </c>
      <c r="T81" s="17" t="s">
        <v>31</v>
      </c>
      <c r="U81" s="175" t="s">
        <v>291</v>
      </c>
      <c r="V81" s="174" t="s">
        <v>245</v>
      </c>
    </row>
    <row r="82" spans="1:22" ht="15.75">
      <c r="A82" s="40"/>
      <c r="B82" s="40"/>
      <c r="D82" s="72"/>
      <c r="G82" s="73">
        <f>SUM(G11:G81)</f>
        <v>3643064.73</v>
      </c>
      <c r="K82" s="73">
        <f>SUM(K11:K81)</f>
        <v>3643064.73</v>
      </c>
    </row>
  </sheetData>
  <mergeCells count="86">
    <mergeCell ref="P63:P66"/>
    <mergeCell ref="Q63:Q66"/>
    <mergeCell ref="U63:U66"/>
    <mergeCell ref="P69:P70"/>
    <mergeCell ref="Q69:Q70"/>
    <mergeCell ref="U69:U70"/>
    <mergeCell ref="P59:P61"/>
    <mergeCell ref="Q59:Q61"/>
    <mergeCell ref="U59:U61"/>
    <mergeCell ref="P33:P42"/>
    <mergeCell ref="Q33:Q42"/>
    <mergeCell ref="U33:U42"/>
    <mergeCell ref="P48:P49"/>
    <mergeCell ref="U48:U49"/>
    <mergeCell ref="P50:P55"/>
    <mergeCell ref="Q50:Q55"/>
    <mergeCell ref="U50:U55"/>
    <mergeCell ref="Q48:Q49"/>
    <mergeCell ref="V33:V42"/>
    <mergeCell ref="P44:P45"/>
    <mergeCell ref="Q44:Q45"/>
    <mergeCell ref="U44:U45"/>
    <mergeCell ref="V44:V45"/>
    <mergeCell ref="P26:P27"/>
    <mergeCell ref="Q26:Q27"/>
    <mergeCell ref="U26:U27"/>
    <mergeCell ref="V26:V27"/>
    <mergeCell ref="P28:P30"/>
    <mergeCell ref="Q28:Q30"/>
    <mergeCell ref="U28:U30"/>
    <mergeCell ref="V28:V30"/>
    <mergeCell ref="P16:P18"/>
    <mergeCell ref="U16:U18"/>
    <mergeCell ref="V16:V18"/>
    <mergeCell ref="P19:P25"/>
    <mergeCell ref="Q19:Q25"/>
    <mergeCell ref="U19:U25"/>
    <mergeCell ref="V19:V25"/>
    <mergeCell ref="P14:P15"/>
    <mergeCell ref="Q14:Q15"/>
    <mergeCell ref="U14:U15"/>
    <mergeCell ref="V14:V15"/>
    <mergeCell ref="A1:V6"/>
    <mergeCell ref="P11:P13"/>
    <mergeCell ref="Q11:Q13"/>
    <mergeCell ref="U11:U13"/>
    <mergeCell ref="V11:V13"/>
    <mergeCell ref="G11:G13"/>
    <mergeCell ref="G14:G15"/>
    <mergeCell ref="G50:G55"/>
    <mergeCell ref="G59:G61"/>
    <mergeCell ref="G63:G66"/>
    <mergeCell ref="G16:G18"/>
    <mergeCell ref="G19:G25"/>
    <mergeCell ref="G26:G27"/>
    <mergeCell ref="G28:G30"/>
    <mergeCell ref="G33:G42"/>
    <mergeCell ref="G69:G70"/>
    <mergeCell ref="K11:K13"/>
    <mergeCell ref="K14:K15"/>
    <mergeCell ref="K16:K18"/>
    <mergeCell ref="K19:K25"/>
    <mergeCell ref="K26:K27"/>
    <mergeCell ref="K28:K30"/>
    <mergeCell ref="K33:K42"/>
    <mergeCell ref="K44:K45"/>
    <mergeCell ref="K50:K55"/>
    <mergeCell ref="K48:K49"/>
    <mergeCell ref="K59:K61"/>
    <mergeCell ref="K63:K66"/>
    <mergeCell ref="K69:K70"/>
    <mergeCell ref="G44:G45"/>
    <mergeCell ref="G48:G49"/>
    <mergeCell ref="V50:V55"/>
    <mergeCell ref="V48:V49"/>
    <mergeCell ref="V59:V61"/>
    <mergeCell ref="V63:V66"/>
    <mergeCell ref="V69:V70"/>
    <mergeCell ref="Q76:Q80"/>
    <mergeCell ref="U76:U80"/>
    <mergeCell ref="V76:V80"/>
    <mergeCell ref="A76:A80"/>
    <mergeCell ref="G76:G80"/>
    <mergeCell ref="H76:H80"/>
    <mergeCell ref="K76:K80"/>
    <mergeCell ref="P76:P80"/>
  </mergeCells>
  <hyperlinks>
    <hyperlink ref="I14" r:id="rId1" display="https://escobedo.gob.mx/transparencia/doc/Art10-01/20200508033301.pdf" xr:uid="{00000000-0004-0000-0100-000000000000}"/>
    <hyperlink ref="M10" r:id="rId2" xr:uid="{00000000-0004-0000-0100-000001000000}"/>
    <hyperlink ref="U11" r:id="rId3" xr:uid="{00000000-0004-0000-0100-000002000000}"/>
    <hyperlink ref="U14" r:id="rId4" xr:uid="{00000000-0004-0000-0100-000003000000}"/>
    <hyperlink ref="U16" r:id="rId5" xr:uid="{00000000-0004-0000-0100-000004000000}"/>
    <hyperlink ref="U19" r:id="rId6" xr:uid="{00000000-0004-0000-0100-000005000000}"/>
    <hyperlink ref="U26" r:id="rId7" xr:uid="{00000000-0004-0000-0100-000006000000}"/>
    <hyperlink ref="U28" r:id="rId8" xr:uid="{00000000-0004-0000-0100-000007000000}"/>
    <hyperlink ref="U31" r:id="rId9" xr:uid="{00000000-0004-0000-0100-000008000000}"/>
    <hyperlink ref="U32" r:id="rId10" xr:uid="{00000000-0004-0000-0100-000009000000}"/>
    <hyperlink ref="U33" r:id="rId11" xr:uid="{00000000-0004-0000-0100-00000A000000}"/>
    <hyperlink ref="U44" r:id="rId12" xr:uid="{00000000-0004-0000-0100-00000B000000}"/>
    <hyperlink ref="U47" r:id="rId13" xr:uid="{00000000-0004-0000-0100-00000C000000}"/>
    <hyperlink ref="U48" r:id="rId14" xr:uid="{00000000-0004-0000-0100-00000D000000}"/>
    <hyperlink ref="U50" r:id="rId15" xr:uid="{00000000-0004-0000-0100-00000E000000}"/>
    <hyperlink ref="U56" r:id="rId16" xr:uid="{00000000-0004-0000-0100-00000F000000}"/>
    <hyperlink ref="U57" r:id="rId17" xr:uid="{00000000-0004-0000-0100-000010000000}"/>
    <hyperlink ref="U58" r:id="rId18" xr:uid="{00000000-0004-0000-0100-000011000000}"/>
    <hyperlink ref="U59" r:id="rId19" xr:uid="{00000000-0004-0000-0100-000012000000}"/>
    <hyperlink ref="U62" r:id="rId20" xr:uid="{00000000-0004-0000-0100-000013000000}"/>
    <hyperlink ref="U63" r:id="rId21" xr:uid="{00000000-0004-0000-0100-000014000000}"/>
    <hyperlink ref="U68" r:id="rId22" xr:uid="{00000000-0004-0000-0100-000015000000}"/>
    <hyperlink ref="U69" r:id="rId23" xr:uid="{00000000-0004-0000-0100-000016000000}"/>
    <hyperlink ref="U71" r:id="rId24" xr:uid="{00000000-0004-0000-0100-000017000000}"/>
    <hyperlink ref="U72" r:id="rId25" xr:uid="{00000000-0004-0000-0100-000018000000}"/>
    <hyperlink ref="U73" r:id="rId26" xr:uid="{00000000-0004-0000-0100-000019000000}"/>
    <hyperlink ref="U74" r:id="rId27" xr:uid="{00000000-0004-0000-0100-00001A000000}"/>
    <hyperlink ref="U75" r:id="rId28" xr:uid="{00000000-0004-0000-0100-00001B000000}"/>
    <hyperlink ref="U76" r:id="rId29" xr:uid="{00000000-0004-0000-0100-00001C000000}"/>
    <hyperlink ref="U81" r:id="rId30" xr:uid="{00000000-0004-0000-0100-00001D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3"/>
  <sheetViews>
    <sheetView zoomScale="75" zoomScaleNormal="75" workbookViewId="0">
      <pane ySplit="6" topLeftCell="A7" activePane="bottomLeft" state="frozen"/>
      <selection pane="bottomLeft" activeCell="V28" sqref="V28:V32"/>
    </sheetView>
  </sheetViews>
  <sheetFormatPr baseColWidth="10" defaultColWidth="10.625" defaultRowHeight="15"/>
  <cols>
    <col min="1" max="1" width="34" style="1" customWidth="1"/>
    <col min="2" max="2" width="65" style="1" bestFit="1" customWidth="1"/>
    <col min="3" max="3" width="22.25" style="1" customWidth="1"/>
    <col min="4" max="4" width="19.75" style="1" bestFit="1" customWidth="1"/>
    <col min="5" max="5" width="18.125" style="1" customWidth="1"/>
    <col min="6" max="7" width="21.5" style="73" customWidth="1"/>
    <col min="8" max="8" width="33.25" style="1" bestFit="1" customWidth="1"/>
    <col min="9" max="9" width="16.625" style="1" bestFit="1" customWidth="1"/>
    <col min="10" max="10" width="16" style="1" bestFit="1" customWidth="1"/>
    <col min="11" max="11" width="19.25" style="1" bestFit="1" customWidth="1"/>
    <col min="12" max="12" width="28" style="1" bestFit="1" customWidth="1"/>
    <col min="13" max="13" width="63.125" style="1" bestFit="1" customWidth="1"/>
    <col min="14" max="14" width="26.75" style="1" bestFit="1" customWidth="1"/>
    <col min="15" max="15" width="73.625" style="1" bestFit="1" customWidth="1"/>
    <col min="16" max="16" width="58.875" style="1" customWidth="1"/>
    <col min="17" max="17" width="30.5" style="40" bestFit="1" customWidth="1"/>
    <col min="18" max="18" width="25.625" style="1" bestFit="1" customWidth="1"/>
    <col min="19" max="19" width="59.25" style="41" bestFit="1" customWidth="1"/>
    <col min="20" max="20" width="40.5" style="1" bestFit="1" customWidth="1"/>
    <col min="21" max="21" width="70.625" style="5" bestFit="1" customWidth="1"/>
    <col min="22" max="22" width="108" style="1" bestFit="1" customWidth="1"/>
    <col min="23" max="16384" width="10.625" style="1"/>
  </cols>
  <sheetData>
    <row r="1" spans="1:22" s="6" customFormat="1" ht="90.75">
      <c r="A1" s="6" t="s">
        <v>20</v>
      </c>
    </row>
    <row r="2" spans="1:22" s="6" customFormat="1" ht="27.95" customHeight="1"/>
    <row r="3" spans="1:22" s="6" customFormat="1" ht="45.95" customHeight="1"/>
    <row r="4" spans="1:22" s="2" customFormat="1" ht="27">
      <c r="A4" s="2" t="s">
        <v>21</v>
      </c>
      <c r="F4" s="42"/>
      <c r="G4" s="42"/>
      <c r="Q4" s="7"/>
      <c r="S4" s="8"/>
      <c r="U4" s="4"/>
    </row>
    <row r="5" spans="1:22" s="2" customFormat="1" ht="27">
      <c r="F5" s="42"/>
      <c r="G5" s="42"/>
      <c r="Q5" s="7"/>
      <c r="S5" s="8"/>
      <c r="U5" s="4"/>
    </row>
    <row r="6" spans="1:22" s="3" customFormat="1" ht="102.75" thickBot="1">
      <c r="A6" s="92" t="s">
        <v>0</v>
      </c>
      <c r="B6" s="92" t="s">
        <v>13</v>
      </c>
      <c r="C6" s="92" t="s">
        <v>1</v>
      </c>
      <c r="D6" s="92" t="s">
        <v>19</v>
      </c>
      <c r="E6" s="92" t="s">
        <v>6</v>
      </c>
      <c r="F6" s="93" t="s">
        <v>16</v>
      </c>
      <c r="G6" s="93" t="s">
        <v>241</v>
      </c>
      <c r="H6" s="92" t="s">
        <v>2</v>
      </c>
      <c r="I6" s="92" t="s">
        <v>4</v>
      </c>
      <c r="J6" s="92" t="s">
        <v>5</v>
      </c>
      <c r="K6" s="92" t="s">
        <v>3</v>
      </c>
      <c r="L6" s="92" t="s">
        <v>8</v>
      </c>
      <c r="M6" s="92" t="s">
        <v>17</v>
      </c>
      <c r="N6" s="92" t="s">
        <v>7</v>
      </c>
      <c r="O6" s="92" t="s">
        <v>9</v>
      </c>
      <c r="P6" s="92" t="s">
        <v>10</v>
      </c>
      <c r="Q6" s="92" t="s">
        <v>14</v>
      </c>
      <c r="R6" s="92" t="s">
        <v>11</v>
      </c>
      <c r="S6" s="94" t="s">
        <v>15</v>
      </c>
      <c r="T6" s="92" t="s">
        <v>12</v>
      </c>
      <c r="U6" s="92" t="s">
        <v>18</v>
      </c>
      <c r="V6" s="92" t="s">
        <v>243</v>
      </c>
    </row>
    <row r="7" spans="1:22" s="74" customFormat="1" ht="25.5">
      <c r="A7" s="92"/>
      <c r="B7" s="92"/>
      <c r="C7" s="92"/>
      <c r="D7" s="92"/>
      <c r="E7" s="92"/>
      <c r="F7" s="93"/>
      <c r="G7" s="93"/>
      <c r="H7" s="92"/>
      <c r="I7" s="92"/>
      <c r="J7" s="92"/>
      <c r="K7" s="92"/>
      <c r="L7" s="113" t="s">
        <v>178</v>
      </c>
      <c r="M7" s="112" t="s">
        <v>176</v>
      </c>
      <c r="N7" s="92"/>
      <c r="O7" s="92"/>
      <c r="P7" s="92"/>
      <c r="Q7" s="92"/>
      <c r="R7" s="92"/>
      <c r="S7" s="94"/>
      <c r="T7" s="92"/>
      <c r="U7" s="92"/>
      <c r="V7" s="92"/>
    </row>
    <row r="8" spans="1:22" s="14" customFormat="1" ht="31.5">
      <c r="A8" s="107">
        <v>43952</v>
      </c>
      <c r="B8" s="43" t="s">
        <v>174</v>
      </c>
      <c r="C8" s="20" t="s">
        <v>91</v>
      </c>
      <c r="D8" s="18">
        <v>20</v>
      </c>
      <c r="E8" s="19">
        <v>195</v>
      </c>
      <c r="F8" s="45">
        <v>3900</v>
      </c>
      <c r="G8" s="45">
        <v>4524</v>
      </c>
      <c r="H8" s="20" t="s">
        <v>24</v>
      </c>
      <c r="I8" s="20"/>
      <c r="J8" s="20"/>
      <c r="K8" s="116">
        <v>4524</v>
      </c>
      <c r="L8" s="20" t="s">
        <v>188</v>
      </c>
      <c r="M8" s="20" t="s">
        <v>92</v>
      </c>
      <c r="N8" s="20" t="s">
        <v>182</v>
      </c>
      <c r="O8" s="20" t="s">
        <v>175</v>
      </c>
      <c r="P8" s="85" t="s">
        <v>93</v>
      </c>
      <c r="Q8" s="16">
        <v>13003</v>
      </c>
      <c r="R8" s="20">
        <v>1000</v>
      </c>
      <c r="S8" s="108" t="s">
        <v>30</v>
      </c>
      <c r="T8" s="20" t="s">
        <v>185</v>
      </c>
      <c r="U8" s="109" t="s">
        <v>235</v>
      </c>
      <c r="V8" s="117" t="s">
        <v>245</v>
      </c>
    </row>
    <row r="9" spans="1:22" ht="47.25">
      <c r="A9" s="110">
        <v>43952</v>
      </c>
      <c r="B9" s="167" t="s">
        <v>179</v>
      </c>
      <c r="C9" s="24" t="s">
        <v>180</v>
      </c>
      <c r="D9" s="25">
        <v>408</v>
      </c>
      <c r="E9" s="24" t="s">
        <v>181</v>
      </c>
      <c r="F9" s="111">
        <v>204000</v>
      </c>
      <c r="G9" s="114">
        <v>204000</v>
      </c>
      <c r="H9" s="24" t="s">
        <v>24</v>
      </c>
      <c r="I9" s="24"/>
      <c r="J9" s="24"/>
      <c r="K9" s="115">
        <v>204000</v>
      </c>
      <c r="L9" s="24" t="s">
        <v>187</v>
      </c>
      <c r="M9" s="24" t="s">
        <v>92</v>
      </c>
      <c r="N9" s="24" t="s">
        <v>182</v>
      </c>
      <c r="O9" s="24" t="s">
        <v>183</v>
      </c>
      <c r="P9" s="24" t="s">
        <v>91</v>
      </c>
      <c r="Q9" s="28"/>
      <c r="R9" s="24">
        <v>408</v>
      </c>
      <c r="S9" s="147" t="s">
        <v>184</v>
      </c>
      <c r="T9" s="27" t="s">
        <v>185</v>
      </c>
      <c r="U9" s="112" t="s">
        <v>236</v>
      </c>
      <c r="V9" s="118" t="s">
        <v>246</v>
      </c>
    </row>
    <row r="10" spans="1:22" ht="43.5" customHeight="1">
      <c r="A10" s="141">
        <v>43952</v>
      </c>
      <c r="B10" s="17" t="s">
        <v>251</v>
      </c>
      <c r="C10" s="17" t="s">
        <v>256</v>
      </c>
      <c r="D10" s="30">
        <v>1000</v>
      </c>
      <c r="E10" s="142">
        <v>55</v>
      </c>
      <c r="F10" s="143">
        <v>63800</v>
      </c>
      <c r="G10" s="143">
        <v>63800</v>
      </c>
      <c r="H10" s="17" t="s">
        <v>24</v>
      </c>
      <c r="I10" s="17"/>
      <c r="J10" s="17"/>
      <c r="K10" s="142">
        <v>63800</v>
      </c>
      <c r="L10" s="17" t="s">
        <v>188</v>
      </c>
      <c r="M10" s="17" t="s">
        <v>92</v>
      </c>
      <c r="N10" s="17" t="s">
        <v>182</v>
      </c>
      <c r="O10" s="17" t="s">
        <v>252</v>
      </c>
      <c r="P10" s="30" t="s">
        <v>253</v>
      </c>
      <c r="Q10" s="30">
        <v>12353</v>
      </c>
      <c r="R10" s="17">
        <v>1000</v>
      </c>
      <c r="S10" s="148" t="s">
        <v>254</v>
      </c>
      <c r="T10" s="144" t="s">
        <v>185</v>
      </c>
      <c r="U10" s="145" t="s">
        <v>255</v>
      </c>
      <c r="V10" s="117" t="s">
        <v>245</v>
      </c>
    </row>
    <row r="11" spans="1:22" ht="51.75" customHeight="1">
      <c r="A11" s="110">
        <v>43952</v>
      </c>
      <c r="B11" s="27" t="s">
        <v>257</v>
      </c>
      <c r="C11" s="24" t="s">
        <v>256</v>
      </c>
      <c r="D11" s="28">
        <v>20000</v>
      </c>
      <c r="E11" s="140">
        <v>30</v>
      </c>
      <c r="F11" s="111">
        <v>696000</v>
      </c>
      <c r="G11" s="111">
        <v>696000</v>
      </c>
      <c r="H11" s="24" t="s">
        <v>24</v>
      </c>
      <c r="I11" s="24"/>
      <c r="J11" s="146"/>
      <c r="K11" s="140">
        <v>696000</v>
      </c>
      <c r="L11" s="24" t="s">
        <v>188</v>
      </c>
      <c r="M11" s="24" t="s">
        <v>92</v>
      </c>
      <c r="N11" s="24" t="s">
        <v>182</v>
      </c>
      <c r="O11" s="24" t="s">
        <v>258</v>
      </c>
      <c r="P11" s="28" t="s">
        <v>259</v>
      </c>
      <c r="Q11" s="28">
        <v>13006</v>
      </c>
      <c r="R11" s="24">
        <v>20000</v>
      </c>
      <c r="S11" s="149" t="s">
        <v>260</v>
      </c>
      <c r="T11" s="150" t="s">
        <v>185</v>
      </c>
      <c r="U11" s="151" t="s">
        <v>261</v>
      </c>
      <c r="V11" s="152" t="s">
        <v>245</v>
      </c>
    </row>
    <row r="12" spans="1:22" ht="47.25">
      <c r="A12" s="156">
        <v>43952</v>
      </c>
      <c r="B12" s="157" t="s">
        <v>263</v>
      </c>
      <c r="C12" s="157" t="s">
        <v>256</v>
      </c>
      <c r="D12" s="157">
        <v>10000</v>
      </c>
      <c r="E12" s="157">
        <v>13.6</v>
      </c>
      <c r="F12" s="158">
        <v>136000</v>
      </c>
      <c r="G12" s="158">
        <v>136000</v>
      </c>
      <c r="H12" s="157" t="s">
        <v>24</v>
      </c>
      <c r="I12" s="157"/>
      <c r="J12" s="157"/>
      <c r="K12" s="157">
        <v>136000</v>
      </c>
      <c r="L12" s="157" t="s">
        <v>188</v>
      </c>
      <c r="M12" s="157" t="s">
        <v>92</v>
      </c>
      <c r="N12" s="157" t="s">
        <v>182</v>
      </c>
      <c r="O12" s="159" t="s">
        <v>175</v>
      </c>
      <c r="P12" s="157" t="s">
        <v>271</v>
      </c>
      <c r="Q12" s="160"/>
      <c r="R12" s="157">
        <v>40000</v>
      </c>
      <c r="S12" s="161" t="s">
        <v>274</v>
      </c>
      <c r="T12" s="162" t="s">
        <v>185</v>
      </c>
      <c r="U12" s="157" t="s">
        <v>275</v>
      </c>
      <c r="V12" s="163" t="s">
        <v>284</v>
      </c>
    </row>
    <row r="13" spans="1:22" ht="47.25">
      <c r="A13" s="110">
        <v>43952</v>
      </c>
      <c r="B13" s="24" t="s">
        <v>264</v>
      </c>
      <c r="C13" s="24" t="s">
        <v>256</v>
      </c>
      <c r="D13" s="24">
        <v>250</v>
      </c>
      <c r="E13" s="24">
        <v>232</v>
      </c>
      <c r="F13" s="111">
        <v>58000</v>
      </c>
      <c r="G13" s="111">
        <v>58000</v>
      </c>
      <c r="H13" s="24" t="s">
        <v>24</v>
      </c>
      <c r="I13" s="24"/>
      <c r="J13" s="24"/>
      <c r="K13" s="24">
        <v>58000</v>
      </c>
      <c r="L13" s="24" t="s">
        <v>188</v>
      </c>
      <c r="M13" s="24" t="s">
        <v>92</v>
      </c>
      <c r="N13" s="24" t="s">
        <v>182</v>
      </c>
      <c r="O13" s="51" t="s">
        <v>175</v>
      </c>
      <c r="P13" s="24" t="s">
        <v>271</v>
      </c>
      <c r="Q13" s="28"/>
      <c r="R13" s="24">
        <v>40000</v>
      </c>
      <c r="S13" s="155" t="s">
        <v>274</v>
      </c>
      <c r="T13" s="150" t="s">
        <v>185</v>
      </c>
      <c r="U13" s="24" t="s">
        <v>275</v>
      </c>
      <c r="V13" s="152" t="s">
        <v>284</v>
      </c>
    </row>
    <row r="14" spans="1:22" ht="47.25">
      <c r="A14" s="156">
        <v>43952</v>
      </c>
      <c r="B14" s="157" t="s">
        <v>265</v>
      </c>
      <c r="C14" s="157" t="s">
        <v>256</v>
      </c>
      <c r="D14" s="157">
        <v>1500</v>
      </c>
      <c r="E14" s="157">
        <v>114</v>
      </c>
      <c r="F14" s="158">
        <v>171000</v>
      </c>
      <c r="G14" s="158">
        <v>171000</v>
      </c>
      <c r="H14" s="157" t="s">
        <v>24</v>
      </c>
      <c r="I14" s="157"/>
      <c r="J14" s="157"/>
      <c r="K14" s="157">
        <v>171000</v>
      </c>
      <c r="L14" s="157" t="s">
        <v>188</v>
      </c>
      <c r="M14" s="157" t="s">
        <v>92</v>
      </c>
      <c r="N14" s="157" t="s">
        <v>182</v>
      </c>
      <c r="O14" s="159" t="s">
        <v>175</v>
      </c>
      <c r="P14" s="157" t="s">
        <v>271</v>
      </c>
      <c r="Q14" s="160"/>
      <c r="R14" s="157">
        <v>40000</v>
      </c>
      <c r="S14" s="161" t="s">
        <v>274</v>
      </c>
      <c r="T14" s="162" t="s">
        <v>185</v>
      </c>
      <c r="U14" s="157" t="s">
        <v>275</v>
      </c>
      <c r="V14" s="163" t="s">
        <v>284</v>
      </c>
    </row>
    <row r="15" spans="1:22" ht="47.25">
      <c r="A15" s="110">
        <v>43952</v>
      </c>
      <c r="B15" s="24" t="s">
        <v>266</v>
      </c>
      <c r="C15" s="24" t="s">
        <v>256</v>
      </c>
      <c r="D15" s="24">
        <v>10000</v>
      </c>
      <c r="E15" s="24">
        <v>12.1</v>
      </c>
      <c r="F15" s="111">
        <v>121000</v>
      </c>
      <c r="G15" s="111">
        <v>121000</v>
      </c>
      <c r="H15" s="24" t="s">
        <v>24</v>
      </c>
      <c r="I15" s="24"/>
      <c r="J15" s="24"/>
      <c r="K15" s="24">
        <v>121000</v>
      </c>
      <c r="L15" s="24" t="s">
        <v>188</v>
      </c>
      <c r="M15" s="24" t="s">
        <v>92</v>
      </c>
      <c r="N15" s="24" t="s">
        <v>182</v>
      </c>
      <c r="O15" s="51" t="s">
        <v>175</v>
      </c>
      <c r="P15" s="24" t="s">
        <v>271</v>
      </c>
      <c r="Q15" s="28"/>
      <c r="R15" s="24">
        <v>40000</v>
      </c>
      <c r="S15" s="155" t="s">
        <v>274</v>
      </c>
      <c r="T15" s="150" t="s">
        <v>185</v>
      </c>
      <c r="U15" s="24" t="s">
        <v>275</v>
      </c>
      <c r="V15" s="152" t="s">
        <v>284</v>
      </c>
    </row>
    <row r="16" spans="1:22" ht="47.25">
      <c r="A16" s="156">
        <v>43952</v>
      </c>
      <c r="B16" s="157" t="s">
        <v>267</v>
      </c>
      <c r="C16" s="157" t="s">
        <v>256</v>
      </c>
      <c r="D16" s="157">
        <v>10000</v>
      </c>
      <c r="E16" s="157">
        <v>10.48</v>
      </c>
      <c r="F16" s="158">
        <v>104800</v>
      </c>
      <c r="G16" s="158">
        <v>104800</v>
      </c>
      <c r="H16" s="157" t="s">
        <v>24</v>
      </c>
      <c r="I16" s="157"/>
      <c r="J16" s="157"/>
      <c r="K16" s="157">
        <v>104800</v>
      </c>
      <c r="L16" s="157" t="s">
        <v>188</v>
      </c>
      <c r="M16" s="157" t="s">
        <v>92</v>
      </c>
      <c r="N16" s="157" t="s">
        <v>182</v>
      </c>
      <c r="O16" s="159" t="s">
        <v>175</v>
      </c>
      <c r="P16" s="157" t="s">
        <v>271</v>
      </c>
      <c r="Q16" s="160"/>
      <c r="R16" s="157">
        <v>40000</v>
      </c>
      <c r="S16" s="161" t="s">
        <v>274</v>
      </c>
      <c r="T16" s="162" t="s">
        <v>185</v>
      </c>
      <c r="U16" s="157" t="s">
        <v>275</v>
      </c>
      <c r="V16" s="163" t="s">
        <v>284</v>
      </c>
    </row>
    <row r="17" spans="1:23" ht="47.25">
      <c r="A17" s="110">
        <v>43952</v>
      </c>
      <c r="B17" s="24" t="s">
        <v>268</v>
      </c>
      <c r="C17" s="24" t="s">
        <v>256</v>
      </c>
      <c r="D17" s="24">
        <v>6000</v>
      </c>
      <c r="E17" s="24">
        <v>16.29</v>
      </c>
      <c r="F17" s="111">
        <v>97740</v>
      </c>
      <c r="G17" s="111">
        <v>97740</v>
      </c>
      <c r="H17" s="24" t="s">
        <v>24</v>
      </c>
      <c r="I17" s="24"/>
      <c r="J17" s="24"/>
      <c r="K17" s="24">
        <v>97740</v>
      </c>
      <c r="L17" s="24" t="s">
        <v>188</v>
      </c>
      <c r="M17" s="24" t="s">
        <v>92</v>
      </c>
      <c r="N17" s="24" t="s">
        <v>182</v>
      </c>
      <c r="O17" s="51" t="s">
        <v>175</v>
      </c>
      <c r="P17" s="24" t="s">
        <v>272</v>
      </c>
      <c r="Q17" s="28"/>
      <c r="R17" s="24">
        <v>40000</v>
      </c>
      <c r="S17" s="155" t="s">
        <v>274</v>
      </c>
      <c r="T17" s="150" t="s">
        <v>185</v>
      </c>
      <c r="U17" s="24" t="s">
        <v>276</v>
      </c>
      <c r="V17" s="152" t="s">
        <v>284</v>
      </c>
    </row>
    <row r="18" spans="1:23" ht="47.25">
      <c r="A18" s="156">
        <v>43952</v>
      </c>
      <c r="B18" s="157" t="s">
        <v>268</v>
      </c>
      <c r="C18" s="157" t="s">
        <v>256</v>
      </c>
      <c r="D18" s="157">
        <v>6000</v>
      </c>
      <c r="E18" s="157">
        <v>16.29</v>
      </c>
      <c r="F18" s="158">
        <v>97740</v>
      </c>
      <c r="G18" s="158">
        <v>97740</v>
      </c>
      <c r="H18" s="157" t="s">
        <v>24</v>
      </c>
      <c r="I18" s="157"/>
      <c r="J18" s="157"/>
      <c r="K18" s="157">
        <v>97740</v>
      </c>
      <c r="L18" s="157" t="s">
        <v>188</v>
      </c>
      <c r="M18" s="157" t="s">
        <v>92</v>
      </c>
      <c r="N18" s="157" t="s">
        <v>182</v>
      </c>
      <c r="O18" s="159" t="s">
        <v>175</v>
      </c>
      <c r="P18" s="157" t="s">
        <v>272</v>
      </c>
      <c r="Q18" s="160"/>
      <c r="R18" s="157">
        <v>40000</v>
      </c>
      <c r="S18" s="161" t="s">
        <v>274</v>
      </c>
      <c r="T18" s="162" t="s">
        <v>185</v>
      </c>
      <c r="U18" s="157" t="s">
        <v>277</v>
      </c>
      <c r="V18" s="163" t="s">
        <v>284</v>
      </c>
    </row>
    <row r="19" spans="1:23" ht="47.25">
      <c r="A19" s="110">
        <v>43952</v>
      </c>
      <c r="B19" s="24" t="s">
        <v>263</v>
      </c>
      <c r="C19" s="24" t="s">
        <v>256</v>
      </c>
      <c r="D19" s="24">
        <v>10000</v>
      </c>
      <c r="E19" s="24">
        <v>13.9</v>
      </c>
      <c r="F19" s="111">
        <v>136000</v>
      </c>
      <c r="G19" s="111">
        <v>136000</v>
      </c>
      <c r="H19" s="24" t="s">
        <v>24</v>
      </c>
      <c r="I19" s="24"/>
      <c r="J19" s="24"/>
      <c r="K19" s="24">
        <v>136000</v>
      </c>
      <c r="L19" s="24" t="s">
        <v>188</v>
      </c>
      <c r="M19" s="24" t="s">
        <v>92</v>
      </c>
      <c r="N19" s="24" t="s">
        <v>182</v>
      </c>
      <c r="O19" s="51" t="s">
        <v>175</v>
      </c>
      <c r="P19" s="24" t="s">
        <v>271</v>
      </c>
      <c r="Q19" s="28"/>
      <c r="R19" s="24">
        <v>40000</v>
      </c>
      <c r="S19" s="155" t="s">
        <v>274</v>
      </c>
      <c r="T19" s="150" t="s">
        <v>185</v>
      </c>
      <c r="U19" s="24" t="s">
        <v>278</v>
      </c>
      <c r="V19" s="152" t="s">
        <v>284</v>
      </c>
    </row>
    <row r="20" spans="1:23" ht="47.25">
      <c r="A20" s="156">
        <v>43952</v>
      </c>
      <c r="B20" s="157" t="s">
        <v>264</v>
      </c>
      <c r="C20" s="157" t="s">
        <v>256</v>
      </c>
      <c r="D20" s="157">
        <v>250</v>
      </c>
      <c r="E20" s="157">
        <v>232</v>
      </c>
      <c r="F20" s="158">
        <v>58000</v>
      </c>
      <c r="G20" s="158">
        <v>58000</v>
      </c>
      <c r="H20" s="157" t="s">
        <v>24</v>
      </c>
      <c r="I20" s="157"/>
      <c r="J20" s="157"/>
      <c r="K20" s="157">
        <v>58000</v>
      </c>
      <c r="L20" s="157" t="s">
        <v>188</v>
      </c>
      <c r="M20" s="157" t="s">
        <v>92</v>
      </c>
      <c r="N20" s="157" t="s">
        <v>182</v>
      </c>
      <c r="O20" s="159" t="s">
        <v>175</v>
      </c>
      <c r="P20" s="157" t="s">
        <v>271</v>
      </c>
      <c r="Q20" s="160"/>
      <c r="R20" s="157">
        <v>40000</v>
      </c>
      <c r="S20" s="161" t="s">
        <v>274</v>
      </c>
      <c r="T20" s="162" t="s">
        <v>185</v>
      </c>
      <c r="U20" s="157" t="s">
        <v>278</v>
      </c>
      <c r="V20" s="163" t="s">
        <v>284</v>
      </c>
    </row>
    <row r="21" spans="1:23" ht="47.25">
      <c r="A21" s="110">
        <v>43952</v>
      </c>
      <c r="B21" s="24" t="s">
        <v>265</v>
      </c>
      <c r="C21" s="24" t="s">
        <v>256</v>
      </c>
      <c r="D21" s="24">
        <v>1500</v>
      </c>
      <c r="E21" s="24">
        <v>114</v>
      </c>
      <c r="F21" s="111">
        <v>171000</v>
      </c>
      <c r="G21" s="111">
        <v>171000</v>
      </c>
      <c r="H21" s="24" t="s">
        <v>24</v>
      </c>
      <c r="I21" s="24"/>
      <c r="J21" s="24"/>
      <c r="K21" s="24">
        <v>171000</v>
      </c>
      <c r="L21" s="24" t="s">
        <v>188</v>
      </c>
      <c r="M21" s="24" t="s">
        <v>92</v>
      </c>
      <c r="N21" s="24" t="s">
        <v>182</v>
      </c>
      <c r="O21" s="51" t="s">
        <v>175</v>
      </c>
      <c r="P21" s="24" t="s">
        <v>271</v>
      </c>
      <c r="Q21" s="28"/>
      <c r="R21" s="24">
        <v>40000</v>
      </c>
      <c r="S21" s="155" t="s">
        <v>274</v>
      </c>
      <c r="T21" s="150" t="s">
        <v>185</v>
      </c>
      <c r="U21" s="24" t="s">
        <v>278</v>
      </c>
      <c r="V21" s="152" t="s">
        <v>284</v>
      </c>
    </row>
    <row r="22" spans="1:23" ht="47.25">
      <c r="A22" s="156">
        <v>43952</v>
      </c>
      <c r="B22" s="157" t="s">
        <v>266</v>
      </c>
      <c r="C22" s="157" t="s">
        <v>256</v>
      </c>
      <c r="D22" s="157">
        <v>10000</v>
      </c>
      <c r="E22" s="157">
        <v>12.5</v>
      </c>
      <c r="F22" s="158">
        <v>125000</v>
      </c>
      <c r="G22" s="158">
        <v>125000</v>
      </c>
      <c r="H22" s="157" t="s">
        <v>24</v>
      </c>
      <c r="I22" s="157"/>
      <c r="J22" s="157"/>
      <c r="K22" s="157">
        <v>125000</v>
      </c>
      <c r="L22" s="157" t="s">
        <v>188</v>
      </c>
      <c r="M22" s="157" t="s">
        <v>92</v>
      </c>
      <c r="N22" s="157" t="s">
        <v>182</v>
      </c>
      <c r="O22" s="159" t="s">
        <v>175</v>
      </c>
      <c r="P22" s="157" t="s">
        <v>271</v>
      </c>
      <c r="Q22" s="160"/>
      <c r="R22" s="157">
        <v>40000</v>
      </c>
      <c r="S22" s="161" t="s">
        <v>274</v>
      </c>
      <c r="T22" s="162" t="s">
        <v>185</v>
      </c>
      <c r="U22" s="157" t="s">
        <v>278</v>
      </c>
      <c r="V22" s="163" t="s">
        <v>284</v>
      </c>
    </row>
    <row r="23" spans="1:23" ht="47.25">
      <c r="A23" s="110">
        <v>43952</v>
      </c>
      <c r="B23" s="24" t="s">
        <v>267</v>
      </c>
      <c r="C23" s="24" t="s">
        <v>256</v>
      </c>
      <c r="D23" s="24">
        <v>10000</v>
      </c>
      <c r="E23" s="24">
        <v>10.48</v>
      </c>
      <c r="F23" s="111">
        <v>104800</v>
      </c>
      <c r="G23" s="111">
        <v>104800</v>
      </c>
      <c r="H23" s="24" t="s">
        <v>24</v>
      </c>
      <c r="I23" s="24"/>
      <c r="J23" s="24"/>
      <c r="K23" s="24">
        <v>104800</v>
      </c>
      <c r="L23" s="24" t="s">
        <v>188</v>
      </c>
      <c r="M23" s="24" t="s">
        <v>92</v>
      </c>
      <c r="N23" s="24" t="s">
        <v>182</v>
      </c>
      <c r="O23" s="51" t="s">
        <v>175</v>
      </c>
      <c r="P23" s="24" t="s">
        <v>271</v>
      </c>
      <c r="Q23" s="28"/>
      <c r="R23" s="24">
        <v>40000</v>
      </c>
      <c r="S23" s="155" t="s">
        <v>274</v>
      </c>
      <c r="T23" s="150" t="s">
        <v>185</v>
      </c>
      <c r="U23" s="24" t="s">
        <v>278</v>
      </c>
      <c r="V23" s="152" t="s">
        <v>284</v>
      </c>
    </row>
    <row r="24" spans="1:23" ht="47.25">
      <c r="A24" s="156">
        <v>43952</v>
      </c>
      <c r="B24" s="157" t="s">
        <v>269</v>
      </c>
      <c r="C24" s="157" t="s">
        <v>256</v>
      </c>
      <c r="D24" s="157">
        <v>6000</v>
      </c>
      <c r="E24" s="157">
        <v>16.29</v>
      </c>
      <c r="F24" s="158">
        <v>97740</v>
      </c>
      <c r="G24" s="158">
        <v>97740</v>
      </c>
      <c r="H24" s="157" t="s">
        <v>24</v>
      </c>
      <c r="I24" s="157"/>
      <c r="J24" s="157"/>
      <c r="K24" s="157">
        <v>97740</v>
      </c>
      <c r="L24" s="157" t="s">
        <v>188</v>
      </c>
      <c r="M24" s="157" t="s">
        <v>92</v>
      </c>
      <c r="N24" s="157" t="s">
        <v>182</v>
      </c>
      <c r="O24" s="159" t="s">
        <v>175</v>
      </c>
      <c r="P24" s="157" t="s">
        <v>272</v>
      </c>
      <c r="Q24" s="160"/>
      <c r="R24" s="157">
        <v>40000</v>
      </c>
      <c r="S24" s="161" t="s">
        <v>274</v>
      </c>
      <c r="T24" s="162" t="s">
        <v>185</v>
      </c>
      <c r="U24" s="157" t="s">
        <v>279</v>
      </c>
      <c r="V24" s="163" t="s">
        <v>284</v>
      </c>
    </row>
    <row r="25" spans="1:23" ht="47.25">
      <c r="A25" s="176">
        <v>43952</v>
      </c>
      <c r="B25" s="177" t="s">
        <v>270</v>
      </c>
      <c r="C25" s="177" t="s">
        <v>256</v>
      </c>
      <c r="D25" s="177">
        <v>2000</v>
      </c>
      <c r="E25" s="177">
        <v>15</v>
      </c>
      <c r="F25" s="178">
        <v>30000</v>
      </c>
      <c r="G25" s="178">
        <v>30000</v>
      </c>
      <c r="H25" s="177" t="s">
        <v>24</v>
      </c>
      <c r="I25" s="177"/>
      <c r="J25" s="177"/>
      <c r="K25" s="177">
        <v>30000</v>
      </c>
      <c r="L25" s="177" t="s">
        <v>188</v>
      </c>
      <c r="M25" s="177" t="s">
        <v>92</v>
      </c>
      <c r="N25" s="177" t="s">
        <v>182</v>
      </c>
      <c r="O25" s="179" t="s">
        <v>175</v>
      </c>
      <c r="P25" s="177" t="s">
        <v>273</v>
      </c>
      <c r="Q25" s="153"/>
      <c r="R25" s="177">
        <v>40000</v>
      </c>
      <c r="S25" s="154" t="s">
        <v>274</v>
      </c>
      <c r="T25" s="180" t="s">
        <v>185</v>
      </c>
      <c r="U25" s="177" t="s">
        <v>280</v>
      </c>
      <c r="V25" s="181" t="s">
        <v>284</v>
      </c>
    </row>
    <row r="26" spans="1:23" s="17" customFormat="1" ht="31.5">
      <c r="A26" s="141">
        <v>43952</v>
      </c>
      <c r="B26" s="17" t="s">
        <v>292</v>
      </c>
      <c r="C26" s="17" t="s">
        <v>91</v>
      </c>
      <c r="D26" s="17">
        <v>10</v>
      </c>
      <c r="E26" s="17">
        <v>700</v>
      </c>
      <c r="F26" s="143">
        <v>8120</v>
      </c>
      <c r="G26" s="143">
        <v>8120</v>
      </c>
      <c r="H26" s="17" t="s">
        <v>24</v>
      </c>
      <c r="K26" s="17">
        <v>8120</v>
      </c>
      <c r="L26" s="17" t="s">
        <v>188</v>
      </c>
      <c r="M26" s="17" t="s">
        <v>92</v>
      </c>
      <c r="N26" s="17" t="s">
        <v>26</v>
      </c>
      <c r="O26" s="20" t="s">
        <v>175</v>
      </c>
      <c r="P26" s="17" t="s">
        <v>62</v>
      </c>
      <c r="Q26" s="30">
        <v>12879</v>
      </c>
      <c r="R26" s="17" t="s">
        <v>94</v>
      </c>
      <c r="S26" s="182" t="s">
        <v>274</v>
      </c>
      <c r="T26" s="183" t="s">
        <v>185</v>
      </c>
      <c r="U26" s="185" t="s">
        <v>293</v>
      </c>
      <c r="V26" s="117" t="s">
        <v>245</v>
      </c>
    </row>
    <row r="27" spans="1:23" s="24" customFormat="1" ht="31.5">
      <c r="A27" s="110">
        <v>43952</v>
      </c>
      <c r="B27" s="24" t="s">
        <v>292</v>
      </c>
      <c r="C27" s="24" t="s">
        <v>91</v>
      </c>
      <c r="D27" s="24">
        <v>4</v>
      </c>
      <c r="E27" s="24">
        <v>700</v>
      </c>
      <c r="F27" s="111">
        <v>3248</v>
      </c>
      <c r="G27" s="111">
        <v>3248</v>
      </c>
      <c r="H27" s="24" t="s">
        <v>24</v>
      </c>
      <c r="K27" s="24">
        <v>3248</v>
      </c>
      <c r="L27" s="24" t="s">
        <v>188</v>
      </c>
      <c r="M27" s="24" t="s">
        <v>92</v>
      </c>
      <c r="N27" s="24" t="s">
        <v>26</v>
      </c>
      <c r="O27" s="51" t="s">
        <v>175</v>
      </c>
      <c r="P27" s="24" t="s">
        <v>62</v>
      </c>
      <c r="Q27" s="28">
        <v>12879</v>
      </c>
      <c r="R27" s="24" t="s">
        <v>94</v>
      </c>
      <c r="S27" s="155" t="s">
        <v>274</v>
      </c>
      <c r="T27" s="150" t="s">
        <v>185</v>
      </c>
      <c r="U27" s="184" t="s">
        <v>294</v>
      </c>
      <c r="V27" s="152" t="s">
        <v>245</v>
      </c>
    </row>
    <row r="28" spans="1:23" s="17" customFormat="1" ht="31.5" customHeight="1">
      <c r="A28" s="321">
        <v>43952</v>
      </c>
      <c r="B28" s="17" t="s">
        <v>298</v>
      </c>
      <c r="C28" s="324" t="s">
        <v>91</v>
      </c>
      <c r="D28" s="17">
        <v>2</v>
      </c>
      <c r="E28" s="17">
        <v>1000</v>
      </c>
      <c r="F28" s="143">
        <v>2000</v>
      </c>
      <c r="G28" s="327">
        <v>25984</v>
      </c>
      <c r="H28" s="324" t="s">
        <v>24</v>
      </c>
      <c r="K28" s="330">
        <v>25984</v>
      </c>
      <c r="L28" s="318" t="s">
        <v>188</v>
      </c>
      <c r="M28" s="318" t="s">
        <v>92</v>
      </c>
      <c r="N28" s="318" t="s">
        <v>26</v>
      </c>
      <c r="O28" s="342" t="s">
        <v>295</v>
      </c>
      <c r="P28" s="318" t="s">
        <v>296</v>
      </c>
      <c r="Q28" s="324">
        <v>13017</v>
      </c>
      <c r="R28" s="318" t="s">
        <v>94</v>
      </c>
      <c r="S28" s="232" t="s">
        <v>274</v>
      </c>
      <c r="T28" s="333" t="s">
        <v>185</v>
      </c>
      <c r="U28" s="336" t="s">
        <v>297</v>
      </c>
      <c r="V28" s="339" t="s">
        <v>245</v>
      </c>
      <c r="W28" s="187"/>
    </row>
    <row r="29" spans="1:23" s="186" customFormat="1" ht="15.75" customHeight="1">
      <c r="A29" s="322"/>
      <c r="B29" s="17" t="s">
        <v>299</v>
      </c>
      <c r="C29" s="325"/>
      <c r="D29" s="17">
        <v>3</v>
      </c>
      <c r="E29" s="17">
        <v>900</v>
      </c>
      <c r="F29" s="143">
        <v>2700</v>
      </c>
      <c r="G29" s="328"/>
      <c r="H29" s="325"/>
      <c r="I29" s="17"/>
      <c r="J29" s="17"/>
      <c r="K29" s="331"/>
      <c r="L29" s="319"/>
      <c r="M29" s="319"/>
      <c r="N29" s="319"/>
      <c r="O29" s="343"/>
      <c r="P29" s="319"/>
      <c r="Q29" s="325"/>
      <c r="R29" s="319"/>
      <c r="S29" s="233"/>
      <c r="T29" s="334"/>
      <c r="U29" s="337"/>
      <c r="V29" s="340"/>
    </row>
    <row r="30" spans="1:23" s="186" customFormat="1" ht="15.75" customHeight="1">
      <c r="A30" s="322"/>
      <c r="B30" s="17" t="s">
        <v>300</v>
      </c>
      <c r="C30" s="325"/>
      <c r="D30" s="17">
        <v>1</v>
      </c>
      <c r="E30" s="17">
        <v>800</v>
      </c>
      <c r="F30" s="143">
        <v>800</v>
      </c>
      <c r="G30" s="328"/>
      <c r="H30" s="325"/>
      <c r="I30" s="17"/>
      <c r="J30" s="17"/>
      <c r="K30" s="331"/>
      <c r="L30" s="319"/>
      <c r="M30" s="319"/>
      <c r="N30" s="319"/>
      <c r="O30" s="343"/>
      <c r="P30" s="319"/>
      <c r="Q30" s="325"/>
      <c r="R30" s="319"/>
      <c r="S30" s="233"/>
      <c r="T30" s="334"/>
      <c r="U30" s="337"/>
      <c r="V30" s="340"/>
    </row>
    <row r="31" spans="1:23" s="186" customFormat="1" ht="15.75" customHeight="1">
      <c r="A31" s="322"/>
      <c r="B31" s="17" t="s">
        <v>298</v>
      </c>
      <c r="C31" s="325"/>
      <c r="D31" s="17">
        <v>5</v>
      </c>
      <c r="E31" s="17">
        <v>1000</v>
      </c>
      <c r="F31" s="143">
        <v>5000</v>
      </c>
      <c r="G31" s="328"/>
      <c r="H31" s="325"/>
      <c r="I31" s="17"/>
      <c r="J31" s="17"/>
      <c r="K31" s="331"/>
      <c r="L31" s="319"/>
      <c r="M31" s="319"/>
      <c r="N31" s="319"/>
      <c r="O31" s="343"/>
      <c r="P31" s="319"/>
      <c r="Q31" s="325"/>
      <c r="R31" s="319"/>
      <c r="S31" s="233"/>
      <c r="T31" s="334"/>
      <c r="U31" s="337"/>
      <c r="V31" s="340"/>
    </row>
    <row r="32" spans="1:23" s="186" customFormat="1" ht="15.75" customHeight="1">
      <c r="A32" s="323"/>
      <c r="B32" s="17" t="s">
        <v>301</v>
      </c>
      <c r="C32" s="326"/>
      <c r="D32" s="17">
        <v>14</v>
      </c>
      <c r="E32" s="17">
        <v>850</v>
      </c>
      <c r="F32" s="143">
        <v>11900</v>
      </c>
      <c r="G32" s="329"/>
      <c r="H32" s="326"/>
      <c r="I32" s="17"/>
      <c r="J32" s="17"/>
      <c r="K32" s="332"/>
      <c r="L32" s="320"/>
      <c r="M32" s="320"/>
      <c r="N32" s="320"/>
      <c r="O32" s="344"/>
      <c r="P32" s="320"/>
      <c r="Q32" s="326"/>
      <c r="R32" s="320"/>
      <c r="S32" s="234"/>
      <c r="T32" s="335"/>
      <c r="U32" s="338"/>
      <c r="V32" s="341"/>
    </row>
    <row r="33" spans="6:7" ht="15.75">
      <c r="F33" s="164" t="s">
        <v>281</v>
      </c>
      <c r="G33" s="73">
        <f>SUM(G8:G32)</f>
        <v>2514496</v>
      </c>
    </row>
  </sheetData>
  <mergeCells count="16">
    <mergeCell ref="S28:S32"/>
    <mergeCell ref="T28:T32"/>
    <mergeCell ref="U28:U32"/>
    <mergeCell ref="V28:V32"/>
    <mergeCell ref="M28:M32"/>
    <mergeCell ref="N28:N32"/>
    <mergeCell ref="O28:O32"/>
    <mergeCell ref="P28:P32"/>
    <mergeCell ref="Q28:Q32"/>
    <mergeCell ref="R28:R32"/>
    <mergeCell ref="L28:L32"/>
    <mergeCell ref="A28:A32"/>
    <mergeCell ref="C28:C32"/>
    <mergeCell ref="G28:G32"/>
    <mergeCell ref="H28:H32"/>
    <mergeCell ref="K28:K32"/>
  </mergeCells>
  <hyperlinks>
    <hyperlink ref="M7" r:id="rId1" xr:uid="{00000000-0004-0000-0200-000000000000}"/>
    <hyperlink ref="U9" r:id="rId2" xr:uid="{00000000-0004-0000-0200-000001000000}"/>
    <hyperlink ref="U8" r:id="rId3" xr:uid="{00000000-0004-0000-0200-000002000000}"/>
    <hyperlink ref="U10" r:id="rId4" xr:uid="{00000000-0004-0000-0200-000003000000}"/>
    <hyperlink ref="U11" r:id="rId5" xr:uid="{00000000-0004-0000-0200-000004000000}"/>
    <hyperlink ref="U26" r:id="rId6" xr:uid="{00000000-0004-0000-0200-000005000000}"/>
    <hyperlink ref="U27" r:id="rId7" xr:uid="{00000000-0004-0000-0200-000006000000}"/>
    <hyperlink ref="U28" r:id="rId8" xr:uid="{00000000-0004-0000-0200-000007000000}"/>
  </hyperlinks>
  <pageMargins left="0.7" right="0.7" top="0.75" bottom="0.75" header="0.3" footer="0.3"/>
  <pageSetup orientation="portrait" verticalDpi="300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0"/>
  <sheetViews>
    <sheetView topLeftCell="C25" zoomScale="75" zoomScaleNormal="75" workbookViewId="0">
      <selection activeCell="K23" sqref="K23:K29"/>
    </sheetView>
  </sheetViews>
  <sheetFormatPr baseColWidth="10" defaultColWidth="10.625" defaultRowHeight="15"/>
  <cols>
    <col min="1" max="1" width="34" style="1" customWidth="1"/>
    <col min="2" max="2" width="86.125" style="1" bestFit="1" customWidth="1"/>
    <col min="3" max="3" width="22.25" style="1" customWidth="1"/>
    <col min="4" max="4" width="19.75" style="1" bestFit="1" customWidth="1"/>
    <col min="5" max="5" width="18.125" style="1" customWidth="1"/>
    <col min="6" max="7" width="21.5" style="73" customWidth="1"/>
    <col min="8" max="8" width="33.25" style="1" bestFit="1" customWidth="1"/>
    <col min="9" max="9" width="16.625" style="1" bestFit="1" customWidth="1"/>
    <col min="10" max="10" width="16" style="1" bestFit="1" customWidth="1"/>
    <col min="11" max="11" width="19.25" style="1" bestFit="1" customWidth="1"/>
    <col min="12" max="12" width="28" style="1" bestFit="1" customWidth="1"/>
    <col min="13" max="13" width="63.125" style="1" bestFit="1" customWidth="1"/>
    <col min="14" max="14" width="26.75" style="1" bestFit="1" customWidth="1"/>
    <col min="15" max="15" width="73.625" style="1" bestFit="1" customWidth="1"/>
    <col min="16" max="16" width="58.875" style="1" customWidth="1"/>
    <col min="17" max="17" width="30.5" style="40" bestFit="1" customWidth="1"/>
    <col min="18" max="18" width="25.625" style="1" bestFit="1" customWidth="1"/>
    <col min="19" max="19" width="59.25" style="41" bestFit="1" customWidth="1"/>
    <col min="20" max="20" width="40.5" style="1" bestFit="1" customWidth="1"/>
    <col min="21" max="21" width="70.625" style="5" bestFit="1" customWidth="1"/>
    <col min="22" max="22" width="108" style="1" bestFit="1" customWidth="1"/>
    <col min="23" max="16384" width="10.625" style="1"/>
  </cols>
  <sheetData>
    <row r="1" spans="1:22" s="6" customFormat="1" ht="90.75">
      <c r="A1" s="6" t="s">
        <v>20</v>
      </c>
    </row>
    <row r="2" spans="1:22" s="6" customFormat="1" ht="27.95" customHeight="1"/>
    <row r="3" spans="1:22" s="6" customFormat="1" ht="45.95" customHeight="1"/>
    <row r="4" spans="1:22" s="2" customFormat="1" ht="27">
      <c r="A4" s="2" t="s">
        <v>21</v>
      </c>
      <c r="F4" s="42"/>
      <c r="G4" s="42"/>
      <c r="Q4" s="7"/>
      <c r="S4" s="8"/>
      <c r="U4" s="4"/>
    </row>
    <row r="5" spans="1:22" s="2" customFormat="1" ht="27">
      <c r="F5" s="42"/>
      <c r="G5" s="42"/>
      <c r="Q5" s="7"/>
      <c r="S5" s="8"/>
      <c r="U5" s="4"/>
    </row>
    <row r="6" spans="1:22" s="3" customFormat="1" ht="102.75" thickBot="1">
      <c r="A6" s="92" t="s">
        <v>0</v>
      </c>
      <c r="B6" s="92" t="s">
        <v>13</v>
      </c>
      <c r="C6" s="92" t="s">
        <v>1</v>
      </c>
      <c r="D6" s="92" t="s">
        <v>19</v>
      </c>
      <c r="E6" s="92" t="s">
        <v>6</v>
      </c>
      <c r="F6" s="93" t="s">
        <v>16</v>
      </c>
      <c r="G6" s="93" t="s">
        <v>241</v>
      </c>
      <c r="H6" s="92" t="s">
        <v>2</v>
      </c>
      <c r="I6" s="92" t="s">
        <v>4</v>
      </c>
      <c r="J6" s="92" t="s">
        <v>5</v>
      </c>
      <c r="K6" s="92" t="s">
        <v>3</v>
      </c>
      <c r="L6" s="92" t="s">
        <v>8</v>
      </c>
      <c r="M6" s="92" t="s">
        <v>17</v>
      </c>
      <c r="N6" s="92" t="s">
        <v>7</v>
      </c>
      <c r="O6" s="92" t="s">
        <v>9</v>
      </c>
      <c r="P6" s="92" t="s">
        <v>10</v>
      </c>
      <c r="Q6" s="92" t="s">
        <v>14</v>
      </c>
      <c r="R6" s="92" t="s">
        <v>11</v>
      </c>
      <c r="S6" s="94" t="s">
        <v>15</v>
      </c>
      <c r="T6" s="92" t="s">
        <v>12</v>
      </c>
      <c r="U6" s="92" t="s">
        <v>18</v>
      </c>
      <c r="V6" s="92" t="s">
        <v>243</v>
      </c>
    </row>
    <row r="7" spans="1:22" s="74" customFormat="1" ht="25.5">
      <c r="A7" s="92"/>
      <c r="B7" s="92"/>
      <c r="C7" s="92"/>
      <c r="D7" s="92"/>
      <c r="E7" s="92"/>
      <c r="F7" s="93"/>
      <c r="G7" s="93"/>
      <c r="H7" s="92"/>
      <c r="I7" s="92"/>
      <c r="J7" s="92"/>
      <c r="K7" s="92"/>
      <c r="L7" s="113" t="s">
        <v>178</v>
      </c>
      <c r="M7" s="112" t="s">
        <v>176</v>
      </c>
      <c r="N7" s="92"/>
      <c r="O7" s="92"/>
      <c r="P7" s="92"/>
      <c r="Q7" s="92"/>
      <c r="R7" s="92"/>
      <c r="S7" s="94"/>
      <c r="T7" s="92"/>
      <c r="U7" s="92"/>
      <c r="V7" s="92"/>
    </row>
    <row r="8" spans="1:22" ht="63">
      <c r="A8" s="110">
        <v>43983</v>
      </c>
      <c r="B8" s="23" t="s">
        <v>179</v>
      </c>
      <c r="C8" s="24" t="s">
        <v>180</v>
      </c>
      <c r="D8" s="25">
        <v>365</v>
      </c>
      <c r="E8" s="24" t="s">
        <v>181</v>
      </c>
      <c r="F8" s="111">
        <v>182500</v>
      </c>
      <c r="G8" s="114">
        <v>182500</v>
      </c>
      <c r="H8" s="24" t="s">
        <v>24</v>
      </c>
      <c r="I8" s="24"/>
      <c r="J8" s="24"/>
      <c r="K8" s="115">
        <v>182500</v>
      </c>
      <c r="L8" s="24" t="s">
        <v>187</v>
      </c>
      <c r="M8" s="24" t="s">
        <v>92</v>
      </c>
      <c r="N8" s="24" t="s">
        <v>182</v>
      </c>
      <c r="O8" s="24" t="s">
        <v>183</v>
      </c>
      <c r="P8" s="24" t="s">
        <v>91</v>
      </c>
      <c r="Q8" s="28"/>
      <c r="R8" s="24">
        <v>365</v>
      </c>
      <c r="S8" s="147" t="s">
        <v>184</v>
      </c>
      <c r="T8" s="27" t="s">
        <v>185</v>
      </c>
      <c r="U8" s="112" t="s">
        <v>236</v>
      </c>
      <c r="V8" s="118" t="s">
        <v>262</v>
      </c>
    </row>
    <row r="9" spans="1:22" ht="60">
      <c r="A9" s="156">
        <v>43983</v>
      </c>
      <c r="B9" s="160" t="s">
        <v>263</v>
      </c>
      <c r="C9" s="157" t="s">
        <v>256</v>
      </c>
      <c r="D9" s="160">
        <v>10000</v>
      </c>
      <c r="E9" s="157">
        <v>13.6</v>
      </c>
      <c r="F9" s="158">
        <v>136000</v>
      </c>
      <c r="G9" s="158">
        <v>136000</v>
      </c>
      <c r="H9" s="157" t="s">
        <v>24</v>
      </c>
      <c r="I9" s="157"/>
      <c r="J9" s="157"/>
      <c r="K9" s="157">
        <v>136000</v>
      </c>
      <c r="L9" s="157" t="s">
        <v>188</v>
      </c>
      <c r="M9" s="157" t="s">
        <v>92</v>
      </c>
      <c r="N9" s="157" t="s">
        <v>182</v>
      </c>
      <c r="O9" s="157" t="s">
        <v>283</v>
      </c>
      <c r="P9" s="157" t="s">
        <v>271</v>
      </c>
      <c r="Q9" s="160"/>
      <c r="R9" s="157">
        <v>40000</v>
      </c>
      <c r="S9" s="165" t="s">
        <v>285</v>
      </c>
      <c r="T9" s="159" t="s">
        <v>185</v>
      </c>
      <c r="U9" s="157" t="s">
        <v>286</v>
      </c>
      <c r="V9" s="166" t="s">
        <v>284</v>
      </c>
    </row>
    <row r="10" spans="1:22" ht="60">
      <c r="A10" s="110">
        <v>43983</v>
      </c>
      <c r="B10" s="28" t="s">
        <v>264</v>
      </c>
      <c r="C10" s="24" t="s">
        <v>256</v>
      </c>
      <c r="D10" s="28">
        <v>250</v>
      </c>
      <c r="E10" s="24">
        <v>232</v>
      </c>
      <c r="F10" s="111">
        <v>58000</v>
      </c>
      <c r="G10" s="111">
        <v>58000</v>
      </c>
      <c r="H10" s="24" t="s">
        <v>24</v>
      </c>
      <c r="I10" s="24"/>
      <c r="J10" s="24"/>
      <c r="K10" s="24">
        <v>58000</v>
      </c>
      <c r="L10" s="24" t="s">
        <v>188</v>
      </c>
      <c r="M10" s="24" t="s">
        <v>92</v>
      </c>
      <c r="N10" s="24" t="s">
        <v>182</v>
      </c>
      <c r="O10" s="24" t="s">
        <v>283</v>
      </c>
      <c r="P10" s="24" t="s">
        <v>271</v>
      </c>
      <c r="Q10" s="28"/>
      <c r="R10" s="24">
        <v>40000</v>
      </c>
      <c r="S10" s="29" t="s">
        <v>285</v>
      </c>
      <c r="T10" s="27" t="s">
        <v>185</v>
      </c>
      <c r="U10" s="24" t="s">
        <v>286</v>
      </c>
      <c r="V10" s="23" t="s">
        <v>284</v>
      </c>
    </row>
    <row r="11" spans="1:22" ht="60">
      <c r="A11" s="156">
        <v>43983</v>
      </c>
      <c r="B11" s="160" t="s">
        <v>266</v>
      </c>
      <c r="C11" s="157" t="s">
        <v>256</v>
      </c>
      <c r="D11" s="160">
        <v>10000</v>
      </c>
      <c r="E11" s="157">
        <v>12.9</v>
      </c>
      <c r="F11" s="158">
        <v>129000</v>
      </c>
      <c r="G11" s="158">
        <v>129000</v>
      </c>
      <c r="H11" s="157" t="s">
        <v>24</v>
      </c>
      <c r="I11" s="157"/>
      <c r="J11" s="157"/>
      <c r="K11" s="157">
        <v>129000</v>
      </c>
      <c r="L11" s="157" t="s">
        <v>188</v>
      </c>
      <c r="M11" s="157" t="s">
        <v>92</v>
      </c>
      <c r="N11" s="157" t="s">
        <v>182</v>
      </c>
      <c r="O11" s="157" t="s">
        <v>283</v>
      </c>
      <c r="P11" s="157" t="s">
        <v>271</v>
      </c>
      <c r="Q11" s="160"/>
      <c r="R11" s="157">
        <v>40000</v>
      </c>
      <c r="S11" s="165" t="s">
        <v>285</v>
      </c>
      <c r="T11" s="159" t="s">
        <v>185</v>
      </c>
      <c r="U11" s="157" t="s">
        <v>286</v>
      </c>
      <c r="V11" s="166" t="s">
        <v>284</v>
      </c>
    </row>
    <row r="12" spans="1:22" ht="60">
      <c r="A12" s="110">
        <v>43983</v>
      </c>
      <c r="B12" s="28" t="s">
        <v>267</v>
      </c>
      <c r="C12" s="24" t="s">
        <v>256</v>
      </c>
      <c r="D12" s="28">
        <v>10000</v>
      </c>
      <c r="E12" s="24">
        <v>12.5</v>
      </c>
      <c r="F12" s="111">
        <v>125000</v>
      </c>
      <c r="G12" s="111">
        <v>125000</v>
      </c>
      <c r="H12" s="24" t="s">
        <v>24</v>
      </c>
      <c r="I12" s="24"/>
      <c r="J12" s="24"/>
      <c r="K12" s="24">
        <v>125000</v>
      </c>
      <c r="L12" s="24" t="s">
        <v>188</v>
      </c>
      <c r="M12" s="24" t="s">
        <v>92</v>
      </c>
      <c r="N12" s="24" t="s">
        <v>182</v>
      </c>
      <c r="O12" s="24" t="s">
        <v>283</v>
      </c>
      <c r="P12" s="24" t="s">
        <v>271</v>
      </c>
      <c r="Q12" s="28"/>
      <c r="R12" s="24">
        <v>40000</v>
      </c>
      <c r="S12" s="29" t="s">
        <v>285</v>
      </c>
      <c r="T12" s="27" t="s">
        <v>185</v>
      </c>
      <c r="U12" s="24" t="s">
        <v>286</v>
      </c>
      <c r="V12" s="23" t="s">
        <v>284</v>
      </c>
    </row>
    <row r="13" spans="1:22" ht="60">
      <c r="A13" s="156">
        <v>43983</v>
      </c>
      <c r="B13" s="160" t="s">
        <v>265</v>
      </c>
      <c r="C13" s="157" t="s">
        <v>256</v>
      </c>
      <c r="D13" s="160">
        <v>1000</v>
      </c>
      <c r="E13" s="157">
        <v>114</v>
      </c>
      <c r="F13" s="158">
        <v>114000</v>
      </c>
      <c r="G13" s="158">
        <v>114000</v>
      </c>
      <c r="H13" s="157" t="s">
        <v>24</v>
      </c>
      <c r="I13" s="157"/>
      <c r="J13" s="157"/>
      <c r="K13" s="157">
        <v>114000</v>
      </c>
      <c r="L13" s="157" t="s">
        <v>188</v>
      </c>
      <c r="M13" s="157" t="s">
        <v>92</v>
      </c>
      <c r="N13" s="157" t="s">
        <v>182</v>
      </c>
      <c r="O13" s="157" t="s">
        <v>283</v>
      </c>
      <c r="P13" s="157" t="s">
        <v>271</v>
      </c>
      <c r="Q13" s="160"/>
      <c r="R13" s="157">
        <v>40000</v>
      </c>
      <c r="S13" s="165" t="s">
        <v>285</v>
      </c>
      <c r="T13" s="159" t="s">
        <v>185</v>
      </c>
      <c r="U13" s="157" t="s">
        <v>286</v>
      </c>
      <c r="V13" s="166" t="s">
        <v>284</v>
      </c>
    </row>
    <row r="14" spans="1:22" ht="60">
      <c r="A14" s="110">
        <v>43983</v>
      </c>
      <c r="B14" s="28" t="s">
        <v>269</v>
      </c>
      <c r="C14" s="24" t="s">
        <v>256</v>
      </c>
      <c r="D14" s="28">
        <v>6000</v>
      </c>
      <c r="E14" s="24">
        <v>16.29</v>
      </c>
      <c r="F14" s="111">
        <v>97740</v>
      </c>
      <c r="G14" s="111">
        <v>97740</v>
      </c>
      <c r="H14" s="24" t="s">
        <v>24</v>
      </c>
      <c r="I14" s="24"/>
      <c r="J14" s="24"/>
      <c r="K14" s="24">
        <v>97740</v>
      </c>
      <c r="L14" s="24" t="s">
        <v>188</v>
      </c>
      <c r="M14" s="24" t="s">
        <v>92</v>
      </c>
      <c r="N14" s="24" t="s">
        <v>182</v>
      </c>
      <c r="O14" s="24" t="s">
        <v>283</v>
      </c>
      <c r="P14" s="24" t="s">
        <v>272</v>
      </c>
      <c r="Q14" s="28"/>
      <c r="R14" s="24">
        <v>40000</v>
      </c>
      <c r="S14" s="29" t="s">
        <v>285</v>
      </c>
      <c r="T14" s="27" t="s">
        <v>185</v>
      </c>
      <c r="U14" s="24" t="s">
        <v>287</v>
      </c>
      <c r="V14" s="23" t="s">
        <v>284</v>
      </c>
    </row>
    <row r="15" spans="1:22" ht="60">
      <c r="A15" s="156">
        <v>43983</v>
      </c>
      <c r="B15" s="160" t="s">
        <v>263</v>
      </c>
      <c r="C15" s="157" t="s">
        <v>256</v>
      </c>
      <c r="D15" s="160">
        <v>10000</v>
      </c>
      <c r="E15" s="157">
        <v>13.6</v>
      </c>
      <c r="F15" s="158">
        <v>136000</v>
      </c>
      <c r="G15" s="158">
        <v>136000</v>
      </c>
      <c r="H15" s="157" t="s">
        <v>24</v>
      </c>
      <c r="I15" s="157"/>
      <c r="J15" s="157"/>
      <c r="K15" s="157">
        <v>136000</v>
      </c>
      <c r="L15" s="157" t="s">
        <v>188</v>
      </c>
      <c r="M15" s="157" t="s">
        <v>92</v>
      </c>
      <c r="N15" s="157" t="s">
        <v>182</v>
      </c>
      <c r="O15" s="157" t="s">
        <v>283</v>
      </c>
      <c r="P15" s="157" t="s">
        <v>271</v>
      </c>
      <c r="Q15" s="160"/>
      <c r="R15" s="157">
        <v>40000</v>
      </c>
      <c r="S15" s="165" t="s">
        <v>285</v>
      </c>
      <c r="T15" s="159" t="s">
        <v>185</v>
      </c>
      <c r="U15" s="157" t="s">
        <v>288</v>
      </c>
      <c r="V15" s="166" t="s">
        <v>284</v>
      </c>
    </row>
    <row r="16" spans="1:22" ht="60">
      <c r="A16" s="110">
        <v>43983</v>
      </c>
      <c r="B16" s="28" t="s">
        <v>264</v>
      </c>
      <c r="C16" s="24" t="s">
        <v>256</v>
      </c>
      <c r="D16" s="28">
        <v>250</v>
      </c>
      <c r="E16" s="24">
        <v>232</v>
      </c>
      <c r="F16" s="111">
        <v>58000</v>
      </c>
      <c r="G16" s="111">
        <v>58000</v>
      </c>
      <c r="H16" s="24" t="s">
        <v>24</v>
      </c>
      <c r="I16" s="24"/>
      <c r="J16" s="24"/>
      <c r="K16" s="24">
        <v>58000</v>
      </c>
      <c r="L16" s="24" t="s">
        <v>188</v>
      </c>
      <c r="M16" s="24" t="s">
        <v>92</v>
      </c>
      <c r="N16" s="24" t="s">
        <v>182</v>
      </c>
      <c r="O16" s="24" t="s">
        <v>283</v>
      </c>
      <c r="P16" s="24" t="s">
        <v>271</v>
      </c>
      <c r="Q16" s="28"/>
      <c r="R16" s="24">
        <v>40000</v>
      </c>
      <c r="S16" s="29" t="s">
        <v>285</v>
      </c>
      <c r="T16" s="27" t="s">
        <v>185</v>
      </c>
      <c r="U16" s="24" t="s">
        <v>288</v>
      </c>
      <c r="V16" s="23" t="s">
        <v>284</v>
      </c>
    </row>
    <row r="17" spans="1:22" ht="60">
      <c r="A17" s="156">
        <v>43983</v>
      </c>
      <c r="B17" s="160" t="s">
        <v>265</v>
      </c>
      <c r="C17" s="157" t="s">
        <v>256</v>
      </c>
      <c r="D17" s="160">
        <v>1500</v>
      </c>
      <c r="E17" s="157">
        <v>114</v>
      </c>
      <c r="F17" s="158">
        <v>171000</v>
      </c>
      <c r="G17" s="158">
        <v>171000</v>
      </c>
      <c r="H17" s="157" t="s">
        <v>24</v>
      </c>
      <c r="I17" s="157"/>
      <c r="J17" s="157"/>
      <c r="K17" s="157">
        <v>171000</v>
      </c>
      <c r="L17" s="157" t="s">
        <v>188</v>
      </c>
      <c r="M17" s="157" t="s">
        <v>92</v>
      </c>
      <c r="N17" s="157" t="s">
        <v>182</v>
      </c>
      <c r="O17" s="157" t="s">
        <v>283</v>
      </c>
      <c r="P17" s="157" t="s">
        <v>271</v>
      </c>
      <c r="Q17" s="160"/>
      <c r="R17" s="157">
        <v>40000</v>
      </c>
      <c r="S17" s="165" t="s">
        <v>285</v>
      </c>
      <c r="T17" s="159" t="s">
        <v>185</v>
      </c>
      <c r="U17" s="157" t="s">
        <v>288</v>
      </c>
      <c r="V17" s="166" t="s">
        <v>284</v>
      </c>
    </row>
    <row r="18" spans="1:22" ht="60">
      <c r="A18" s="110">
        <v>43983</v>
      </c>
      <c r="B18" s="28" t="s">
        <v>282</v>
      </c>
      <c r="C18" s="24" t="s">
        <v>256</v>
      </c>
      <c r="D18" s="28">
        <v>10000</v>
      </c>
      <c r="E18" s="24">
        <v>12.5</v>
      </c>
      <c r="F18" s="111">
        <v>125000</v>
      </c>
      <c r="G18" s="111">
        <v>125000</v>
      </c>
      <c r="H18" s="24" t="s">
        <v>24</v>
      </c>
      <c r="I18" s="24"/>
      <c r="J18" s="24"/>
      <c r="K18" s="24">
        <v>125000</v>
      </c>
      <c r="L18" s="24" t="s">
        <v>188</v>
      </c>
      <c r="M18" s="24" t="s">
        <v>92</v>
      </c>
      <c r="N18" s="24" t="s">
        <v>182</v>
      </c>
      <c r="O18" s="24" t="s">
        <v>283</v>
      </c>
      <c r="P18" s="24" t="s">
        <v>271</v>
      </c>
      <c r="Q18" s="28"/>
      <c r="R18" s="24">
        <v>40000</v>
      </c>
      <c r="S18" s="29" t="s">
        <v>285</v>
      </c>
      <c r="T18" s="27" t="s">
        <v>185</v>
      </c>
      <c r="U18" s="24" t="s">
        <v>288</v>
      </c>
      <c r="V18" s="23" t="s">
        <v>284</v>
      </c>
    </row>
    <row r="19" spans="1:22" ht="60">
      <c r="A19" s="156">
        <v>43983</v>
      </c>
      <c r="B19" s="160" t="s">
        <v>267</v>
      </c>
      <c r="C19" s="157" t="s">
        <v>256</v>
      </c>
      <c r="D19" s="160">
        <v>10000</v>
      </c>
      <c r="E19" s="157">
        <v>10.48</v>
      </c>
      <c r="F19" s="158">
        <v>104800</v>
      </c>
      <c r="G19" s="158">
        <v>104800</v>
      </c>
      <c r="H19" s="157" t="s">
        <v>24</v>
      </c>
      <c r="I19" s="157"/>
      <c r="J19" s="157"/>
      <c r="K19" s="157">
        <v>104800</v>
      </c>
      <c r="L19" s="157" t="s">
        <v>188</v>
      </c>
      <c r="M19" s="157" t="s">
        <v>92</v>
      </c>
      <c r="N19" s="157" t="s">
        <v>182</v>
      </c>
      <c r="O19" s="157" t="s">
        <v>283</v>
      </c>
      <c r="P19" s="157" t="s">
        <v>271</v>
      </c>
      <c r="Q19" s="160"/>
      <c r="R19" s="157">
        <v>40000</v>
      </c>
      <c r="S19" s="165" t="s">
        <v>285</v>
      </c>
      <c r="T19" s="159" t="s">
        <v>185</v>
      </c>
      <c r="U19" s="157" t="s">
        <v>288</v>
      </c>
      <c r="V19" s="166" t="s">
        <v>284</v>
      </c>
    </row>
    <row r="20" spans="1:22" ht="60">
      <c r="A20" s="110">
        <v>43983</v>
      </c>
      <c r="B20" s="28" t="s">
        <v>269</v>
      </c>
      <c r="C20" s="24" t="s">
        <v>256</v>
      </c>
      <c r="D20" s="28">
        <v>6000</v>
      </c>
      <c r="E20" s="24">
        <v>16.29</v>
      </c>
      <c r="F20" s="111">
        <v>97740</v>
      </c>
      <c r="G20" s="111">
        <v>97740</v>
      </c>
      <c r="H20" s="24" t="s">
        <v>24</v>
      </c>
      <c r="I20" s="24"/>
      <c r="J20" s="24"/>
      <c r="K20" s="24">
        <v>97740</v>
      </c>
      <c r="L20" s="24" t="s">
        <v>188</v>
      </c>
      <c r="M20" s="24" t="s">
        <v>92</v>
      </c>
      <c r="N20" s="24" t="s">
        <v>182</v>
      </c>
      <c r="O20" s="24" t="s">
        <v>283</v>
      </c>
      <c r="P20" s="24" t="s">
        <v>272</v>
      </c>
      <c r="Q20" s="28"/>
      <c r="R20" s="24">
        <v>40000</v>
      </c>
      <c r="S20" s="29" t="s">
        <v>285</v>
      </c>
      <c r="T20" s="27" t="s">
        <v>185</v>
      </c>
      <c r="U20" s="24" t="s">
        <v>289</v>
      </c>
      <c r="V20" s="23" t="s">
        <v>284</v>
      </c>
    </row>
    <row r="21" spans="1:22" s="205" customFormat="1" ht="75">
      <c r="A21" s="156">
        <v>43983</v>
      </c>
      <c r="B21" s="160" t="s">
        <v>335</v>
      </c>
      <c r="C21" s="157" t="s">
        <v>91</v>
      </c>
      <c r="D21" s="157">
        <v>75</v>
      </c>
      <c r="E21" s="157">
        <v>100</v>
      </c>
      <c r="F21" s="158">
        <v>7630.5</v>
      </c>
      <c r="G21" s="158">
        <v>7630.5</v>
      </c>
      <c r="H21" s="157" t="s">
        <v>24</v>
      </c>
      <c r="I21" s="157"/>
      <c r="J21" s="157"/>
      <c r="K21" s="157">
        <v>7630.5</v>
      </c>
      <c r="L21" s="157" t="s">
        <v>188</v>
      </c>
      <c r="M21" s="157" t="s">
        <v>92</v>
      </c>
      <c r="N21" s="157" t="s">
        <v>336</v>
      </c>
      <c r="O21" s="157" t="s">
        <v>325</v>
      </c>
      <c r="P21" s="157" t="s">
        <v>337</v>
      </c>
      <c r="Q21" s="160">
        <v>11043</v>
      </c>
      <c r="R21" s="157">
        <v>5</v>
      </c>
      <c r="S21" s="165" t="s">
        <v>285</v>
      </c>
      <c r="T21" s="159" t="s">
        <v>185</v>
      </c>
      <c r="U21" s="157" t="s">
        <v>333</v>
      </c>
      <c r="V21" s="166" t="s">
        <v>338</v>
      </c>
    </row>
    <row r="22" spans="1:22" ht="75">
      <c r="A22" s="110">
        <v>43983</v>
      </c>
      <c r="B22" s="27" t="s">
        <v>339</v>
      </c>
      <c r="C22" s="24" t="s">
        <v>91</v>
      </c>
      <c r="D22" s="24">
        <v>3</v>
      </c>
      <c r="E22" s="24">
        <v>11600</v>
      </c>
      <c r="F22" s="111">
        <v>40368</v>
      </c>
      <c r="G22" s="111">
        <v>40368</v>
      </c>
      <c r="H22" s="24" t="s">
        <v>24</v>
      </c>
      <c r="I22" s="24"/>
      <c r="J22" s="24"/>
      <c r="K22" s="24">
        <v>40368</v>
      </c>
      <c r="L22" s="24" t="s">
        <v>188</v>
      </c>
      <c r="M22" s="24" t="s">
        <v>92</v>
      </c>
      <c r="N22" s="24" t="s">
        <v>336</v>
      </c>
      <c r="O22" s="24" t="s">
        <v>325</v>
      </c>
      <c r="P22" s="24" t="s">
        <v>347</v>
      </c>
      <c r="Q22" s="28"/>
      <c r="R22" s="24">
        <v>3</v>
      </c>
      <c r="S22" s="29" t="s">
        <v>285</v>
      </c>
      <c r="T22" s="27" t="s">
        <v>185</v>
      </c>
      <c r="U22" s="24" t="s">
        <v>333</v>
      </c>
      <c r="V22" s="23" t="s">
        <v>338</v>
      </c>
    </row>
    <row r="23" spans="1:22" s="205" customFormat="1" ht="75">
      <c r="A23" s="351">
        <v>43983</v>
      </c>
      <c r="B23" s="157" t="s">
        <v>340</v>
      </c>
      <c r="C23" s="157" t="s">
        <v>91</v>
      </c>
      <c r="D23" s="157">
        <v>4</v>
      </c>
      <c r="E23" s="157">
        <v>1550.86</v>
      </c>
      <c r="F23" s="158">
        <v>6203.45</v>
      </c>
      <c r="G23" s="345">
        <v>85874</v>
      </c>
      <c r="H23" s="157" t="s">
        <v>24</v>
      </c>
      <c r="I23" s="157"/>
      <c r="J23" s="157"/>
      <c r="K23" s="348">
        <v>85874</v>
      </c>
      <c r="L23" s="157" t="s">
        <v>188</v>
      </c>
      <c r="M23" s="157" t="s">
        <v>92</v>
      </c>
      <c r="N23" s="157" t="s">
        <v>336</v>
      </c>
      <c r="O23" s="157" t="s">
        <v>325</v>
      </c>
      <c r="P23" s="157" t="s">
        <v>348</v>
      </c>
      <c r="Q23" s="348">
        <v>6487</v>
      </c>
      <c r="R23" s="157">
        <v>4</v>
      </c>
      <c r="S23" s="165" t="s">
        <v>285</v>
      </c>
      <c r="T23" s="159" t="s">
        <v>185</v>
      </c>
      <c r="U23" s="157" t="s">
        <v>333</v>
      </c>
      <c r="V23" s="166" t="s">
        <v>349</v>
      </c>
    </row>
    <row r="24" spans="1:22" s="205" customFormat="1" ht="75">
      <c r="A24" s="352"/>
      <c r="B24" s="157" t="s">
        <v>341</v>
      </c>
      <c r="C24" s="157" t="s">
        <v>91</v>
      </c>
      <c r="D24" s="157">
        <v>2</v>
      </c>
      <c r="E24" s="157">
        <v>5953.45</v>
      </c>
      <c r="F24" s="158">
        <v>11906.9</v>
      </c>
      <c r="G24" s="346"/>
      <c r="H24" s="157" t="s">
        <v>24</v>
      </c>
      <c r="I24" s="157"/>
      <c r="J24" s="157"/>
      <c r="K24" s="349"/>
      <c r="L24" s="157" t="s">
        <v>188</v>
      </c>
      <c r="M24" s="157" t="s">
        <v>92</v>
      </c>
      <c r="N24" s="157" t="s">
        <v>336</v>
      </c>
      <c r="O24" s="157" t="s">
        <v>325</v>
      </c>
      <c r="P24" s="157" t="s">
        <v>348</v>
      </c>
      <c r="Q24" s="349"/>
      <c r="R24" s="157">
        <v>2</v>
      </c>
      <c r="S24" s="165" t="s">
        <v>285</v>
      </c>
      <c r="T24" s="159" t="s">
        <v>185</v>
      </c>
      <c r="U24" s="157" t="s">
        <v>333</v>
      </c>
      <c r="V24" s="166" t="s">
        <v>350</v>
      </c>
    </row>
    <row r="25" spans="1:22" s="205" customFormat="1" ht="75">
      <c r="A25" s="352"/>
      <c r="B25" s="157" t="s">
        <v>342</v>
      </c>
      <c r="C25" s="157" t="s">
        <v>91</v>
      </c>
      <c r="D25" s="157">
        <v>2</v>
      </c>
      <c r="E25" s="157">
        <v>4872.41</v>
      </c>
      <c r="F25" s="158">
        <v>9744.83</v>
      </c>
      <c r="G25" s="346"/>
      <c r="H25" s="157" t="s">
        <v>24</v>
      </c>
      <c r="I25" s="157"/>
      <c r="J25" s="157"/>
      <c r="K25" s="349"/>
      <c r="L25" s="157" t="s">
        <v>188</v>
      </c>
      <c r="M25" s="157" t="s">
        <v>92</v>
      </c>
      <c r="N25" s="157" t="s">
        <v>336</v>
      </c>
      <c r="O25" s="157" t="s">
        <v>325</v>
      </c>
      <c r="P25" s="157" t="s">
        <v>348</v>
      </c>
      <c r="Q25" s="349"/>
      <c r="R25" s="157">
        <v>2</v>
      </c>
      <c r="S25" s="165" t="s">
        <v>285</v>
      </c>
      <c r="T25" s="159" t="s">
        <v>185</v>
      </c>
      <c r="U25" s="157" t="s">
        <v>333</v>
      </c>
      <c r="V25" s="166" t="s">
        <v>351</v>
      </c>
    </row>
    <row r="26" spans="1:22" s="205" customFormat="1" ht="75">
      <c r="A26" s="352"/>
      <c r="B26" s="157" t="s">
        <v>343</v>
      </c>
      <c r="C26" s="157" t="s">
        <v>91</v>
      </c>
      <c r="D26" s="157">
        <v>2</v>
      </c>
      <c r="E26" s="157">
        <v>3447.41</v>
      </c>
      <c r="F26" s="158">
        <v>6894.83</v>
      </c>
      <c r="G26" s="346"/>
      <c r="H26" s="157" t="s">
        <v>24</v>
      </c>
      <c r="I26" s="157"/>
      <c r="J26" s="157"/>
      <c r="K26" s="349"/>
      <c r="L26" s="157" t="s">
        <v>188</v>
      </c>
      <c r="M26" s="157" t="s">
        <v>92</v>
      </c>
      <c r="N26" s="157" t="s">
        <v>336</v>
      </c>
      <c r="O26" s="157" t="s">
        <v>325</v>
      </c>
      <c r="P26" s="157" t="s">
        <v>348</v>
      </c>
      <c r="Q26" s="349"/>
      <c r="R26" s="157">
        <v>2</v>
      </c>
      <c r="S26" s="165" t="s">
        <v>285</v>
      </c>
      <c r="T26" s="159" t="s">
        <v>185</v>
      </c>
      <c r="U26" s="157" t="s">
        <v>333</v>
      </c>
      <c r="V26" s="166" t="s">
        <v>352</v>
      </c>
    </row>
    <row r="27" spans="1:22" s="205" customFormat="1" ht="75">
      <c r="A27" s="352"/>
      <c r="B27" s="157" t="s">
        <v>344</v>
      </c>
      <c r="C27" s="157" t="s">
        <v>91</v>
      </c>
      <c r="D27" s="157">
        <v>4</v>
      </c>
      <c r="E27" s="157">
        <v>1039.6600000000001</v>
      </c>
      <c r="F27" s="158">
        <v>4158.62</v>
      </c>
      <c r="G27" s="346"/>
      <c r="H27" s="157" t="s">
        <v>24</v>
      </c>
      <c r="I27" s="157"/>
      <c r="J27" s="157"/>
      <c r="K27" s="349"/>
      <c r="L27" s="157" t="s">
        <v>188</v>
      </c>
      <c r="M27" s="157" t="s">
        <v>92</v>
      </c>
      <c r="N27" s="157" t="s">
        <v>336</v>
      </c>
      <c r="O27" s="157" t="s">
        <v>325</v>
      </c>
      <c r="P27" s="157" t="s">
        <v>348</v>
      </c>
      <c r="Q27" s="349"/>
      <c r="R27" s="157">
        <v>4</v>
      </c>
      <c r="S27" s="165" t="s">
        <v>285</v>
      </c>
      <c r="T27" s="159" t="s">
        <v>185</v>
      </c>
      <c r="U27" s="157" t="s">
        <v>333</v>
      </c>
      <c r="V27" s="166" t="s">
        <v>353</v>
      </c>
    </row>
    <row r="28" spans="1:22" s="205" customFormat="1" ht="75">
      <c r="A28" s="352"/>
      <c r="B28" s="157" t="s">
        <v>345</v>
      </c>
      <c r="C28" s="157" t="s">
        <v>91</v>
      </c>
      <c r="D28" s="157">
        <v>2</v>
      </c>
      <c r="E28" s="157">
        <v>8854.31</v>
      </c>
      <c r="F28" s="158">
        <v>17708.62</v>
      </c>
      <c r="G28" s="346"/>
      <c r="H28" s="157" t="s">
        <v>24</v>
      </c>
      <c r="I28" s="157"/>
      <c r="J28" s="157"/>
      <c r="K28" s="349"/>
      <c r="L28" s="157" t="s">
        <v>188</v>
      </c>
      <c r="M28" s="157" t="s">
        <v>92</v>
      </c>
      <c r="N28" s="157" t="s">
        <v>336</v>
      </c>
      <c r="O28" s="157" t="s">
        <v>325</v>
      </c>
      <c r="P28" s="157" t="s">
        <v>348</v>
      </c>
      <c r="Q28" s="349"/>
      <c r="R28" s="157">
        <v>2</v>
      </c>
      <c r="S28" s="165" t="s">
        <v>285</v>
      </c>
      <c r="T28" s="159" t="s">
        <v>185</v>
      </c>
      <c r="U28" s="157" t="s">
        <v>333</v>
      </c>
      <c r="V28" s="166" t="s">
        <v>354</v>
      </c>
    </row>
    <row r="29" spans="1:22" s="205" customFormat="1" ht="75">
      <c r="A29" s="353"/>
      <c r="B29" s="157" t="s">
        <v>346</v>
      </c>
      <c r="C29" s="157" t="s">
        <v>91</v>
      </c>
      <c r="D29" s="157">
        <v>2</v>
      </c>
      <c r="E29" s="157">
        <v>8706.0300000000007</v>
      </c>
      <c r="F29" s="158">
        <v>17412.07</v>
      </c>
      <c r="G29" s="347"/>
      <c r="H29" s="157" t="s">
        <v>24</v>
      </c>
      <c r="I29" s="157"/>
      <c r="J29" s="157"/>
      <c r="K29" s="350"/>
      <c r="L29" s="157" t="s">
        <v>188</v>
      </c>
      <c r="M29" s="157" t="s">
        <v>92</v>
      </c>
      <c r="N29" s="157" t="s">
        <v>336</v>
      </c>
      <c r="O29" s="157" t="s">
        <v>325</v>
      </c>
      <c r="P29" s="157" t="s">
        <v>348</v>
      </c>
      <c r="Q29" s="350"/>
      <c r="R29" s="157">
        <v>2</v>
      </c>
      <c r="S29" s="165" t="s">
        <v>285</v>
      </c>
      <c r="T29" s="159" t="s">
        <v>185</v>
      </c>
      <c r="U29" s="157" t="s">
        <v>333</v>
      </c>
      <c r="V29" s="166" t="s">
        <v>355</v>
      </c>
    </row>
    <row r="30" spans="1:22">
      <c r="F30" s="73" t="s">
        <v>281</v>
      </c>
      <c r="G30" s="73">
        <f>SUM(G8:G29)</f>
        <v>1668652.5</v>
      </c>
    </row>
  </sheetData>
  <mergeCells count="4">
    <mergeCell ref="G23:G29"/>
    <mergeCell ref="K23:K29"/>
    <mergeCell ref="A23:A29"/>
    <mergeCell ref="Q23:Q29"/>
  </mergeCells>
  <hyperlinks>
    <hyperlink ref="M7" r:id="rId1" xr:uid="{00000000-0004-0000-0300-000000000000}"/>
    <hyperlink ref="U8" r:id="rId2" xr:uid="{00000000-0004-0000-0300-000001000000}"/>
  </hyperlinks>
  <pageMargins left="0.7" right="0.7" top="0.75" bottom="0.75" header="0.3" footer="0.3"/>
  <pageSetup orientation="portrait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1"/>
  <sheetViews>
    <sheetView topLeftCell="A4" zoomScale="80" zoomScaleNormal="80" workbookViewId="0">
      <pane ySplit="3" topLeftCell="A16" activePane="bottomLeft" state="frozen"/>
      <selection activeCell="B4" sqref="B4"/>
      <selection pane="bottomLeft" activeCell="G22" sqref="G22"/>
    </sheetView>
  </sheetViews>
  <sheetFormatPr baseColWidth="10" defaultColWidth="10.625" defaultRowHeight="15"/>
  <cols>
    <col min="1" max="1" width="34" style="1" customWidth="1"/>
    <col min="2" max="2" width="65" style="1" bestFit="1" customWidth="1"/>
    <col min="3" max="3" width="22.25" style="1" customWidth="1"/>
    <col min="4" max="4" width="19.75" style="1" bestFit="1" customWidth="1"/>
    <col min="5" max="5" width="18.125" style="1" customWidth="1"/>
    <col min="6" max="7" width="21.5" style="73" customWidth="1"/>
    <col min="8" max="8" width="33.25" style="1" bestFit="1" customWidth="1"/>
    <col min="9" max="9" width="16.625" style="1" bestFit="1" customWidth="1"/>
    <col min="10" max="10" width="16" style="1" bestFit="1" customWidth="1"/>
    <col min="11" max="11" width="19.25" style="1" bestFit="1" customWidth="1"/>
    <col min="12" max="12" width="28" style="1" bestFit="1" customWidth="1"/>
    <col min="13" max="13" width="63.125" style="1" bestFit="1" customWidth="1"/>
    <col min="14" max="14" width="26.75" style="1" bestFit="1" customWidth="1"/>
    <col min="15" max="15" width="73.625" style="1" bestFit="1" customWidth="1"/>
    <col min="16" max="16" width="58.875" style="1" customWidth="1"/>
    <col min="17" max="17" width="30.5" style="40" bestFit="1" customWidth="1"/>
    <col min="18" max="18" width="66.25" style="1" customWidth="1"/>
    <col min="19" max="19" width="59.25" style="41" bestFit="1" customWidth="1"/>
    <col min="20" max="20" width="40.5" style="1" bestFit="1" customWidth="1"/>
    <col min="21" max="21" width="70.625" style="5" bestFit="1" customWidth="1"/>
    <col min="22" max="22" width="108" style="1" bestFit="1" customWidth="1"/>
    <col min="23" max="16384" width="10.625" style="1"/>
  </cols>
  <sheetData>
    <row r="1" spans="1:22" s="6" customFormat="1" ht="90.75">
      <c r="A1" s="6" t="s">
        <v>20</v>
      </c>
    </row>
    <row r="2" spans="1:22" s="6" customFormat="1" ht="27.95" customHeight="1"/>
    <row r="3" spans="1:22" s="6" customFormat="1" ht="45.95" customHeight="1"/>
    <row r="4" spans="1:22" s="2" customFormat="1" ht="27">
      <c r="A4" s="2" t="s">
        <v>21</v>
      </c>
      <c r="F4" s="42"/>
      <c r="G4" s="42"/>
      <c r="Q4" s="7"/>
      <c r="S4" s="8"/>
      <c r="U4" s="4"/>
    </row>
    <row r="5" spans="1:22" s="2" customFormat="1" ht="27">
      <c r="F5" s="42"/>
      <c r="G5" s="42"/>
      <c r="Q5" s="7"/>
      <c r="S5" s="8"/>
      <c r="U5" s="4"/>
    </row>
    <row r="6" spans="1:22" s="3" customFormat="1" ht="102.75" thickBot="1">
      <c r="A6" s="92" t="s">
        <v>0</v>
      </c>
      <c r="B6" s="92" t="s">
        <v>13</v>
      </c>
      <c r="C6" s="92" t="s">
        <v>1</v>
      </c>
      <c r="D6" s="92" t="s">
        <v>19</v>
      </c>
      <c r="E6" s="92" t="s">
        <v>6</v>
      </c>
      <c r="F6" s="93" t="s">
        <v>16</v>
      </c>
      <c r="G6" s="93" t="s">
        <v>241</v>
      </c>
      <c r="H6" s="92" t="s">
        <v>2</v>
      </c>
      <c r="I6" s="92" t="s">
        <v>4</v>
      </c>
      <c r="J6" s="92" t="s">
        <v>5</v>
      </c>
      <c r="K6" s="92" t="s">
        <v>3</v>
      </c>
      <c r="L6" s="92" t="s">
        <v>8</v>
      </c>
      <c r="M6" s="92" t="s">
        <v>17</v>
      </c>
      <c r="N6" s="92" t="s">
        <v>7</v>
      </c>
      <c r="O6" s="92" t="s">
        <v>9</v>
      </c>
      <c r="P6" s="92" t="s">
        <v>10</v>
      </c>
      <c r="Q6" s="92" t="s">
        <v>14</v>
      </c>
      <c r="R6" s="92" t="s">
        <v>11</v>
      </c>
      <c r="S6" s="94" t="s">
        <v>15</v>
      </c>
      <c r="T6" s="92" t="s">
        <v>12</v>
      </c>
      <c r="U6" s="92" t="s">
        <v>18</v>
      </c>
      <c r="V6" s="92" t="s">
        <v>243</v>
      </c>
    </row>
    <row r="7" spans="1:22" s="74" customFormat="1" ht="25.5">
      <c r="A7" s="92"/>
      <c r="B7" s="92"/>
      <c r="C7" s="92"/>
      <c r="D7" s="92"/>
      <c r="E7" s="92"/>
      <c r="F7" s="93"/>
      <c r="G7" s="93"/>
      <c r="H7" s="92"/>
      <c r="I7" s="92"/>
      <c r="J7" s="92"/>
      <c r="K7" s="92"/>
      <c r="L7" s="113"/>
      <c r="M7" s="112"/>
      <c r="N7" s="92"/>
      <c r="O7" s="92"/>
      <c r="P7" s="92"/>
      <c r="Q7" s="92"/>
      <c r="R7" s="92"/>
      <c r="S7" s="94"/>
      <c r="T7" s="92"/>
      <c r="U7" s="92"/>
      <c r="V7" s="92"/>
    </row>
    <row r="8" spans="1:22" ht="31.5">
      <c r="A8" s="156">
        <v>44013</v>
      </c>
      <c r="B8" s="162" t="s">
        <v>302</v>
      </c>
      <c r="C8" s="157" t="s">
        <v>91</v>
      </c>
      <c r="D8" s="188">
        <v>1</v>
      </c>
      <c r="E8" s="157">
        <v>5000</v>
      </c>
      <c r="F8" s="158">
        <v>5000</v>
      </c>
      <c r="G8" s="345">
        <v>71800</v>
      </c>
      <c r="H8" s="157" t="s">
        <v>24</v>
      </c>
      <c r="I8" s="157"/>
      <c r="J8" s="157"/>
      <c r="K8" s="354">
        <v>71800</v>
      </c>
      <c r="L8" s="157" t="s">
        <v>188</v>
      </c>
      <c r="M8" s="157" t="s">
        <v>92</v>
      </c>
      <c r="N8" s="157" t="s">
        <v>26</v>
      </c>
      <c r="O8" s="157" t="s">
        <v>306</v>
      </c>
      <c r="P8" s="157" t="s">
        <v>305</v>
      </c>
      <c r="Q8" s="160">
        <v>13155</v>
      </c>
      <c r="R8" s="157" t="s">
        <v>94</v>
      </c>
      <c r="S8" s="165" t="s">
        <v>285</v>
      </c>
      <c r="T8" s="159" t="s">
        <v>185</v>
      </c>
      <c r="U8" s="197" t="s">
        <v>313</v>
      </c>
      <c r="V8" s="189" t="s">
        <v>245</v>
      </c>
    </row>
    <row r="9" spans="1:22" ht="31.5">
      <c r="A9" s="156">
        <v>44013</v>
      </c>
      <c r="B9" s="190" t="s">
        <v>303</v>
      </c>
      <c r="C9" s="157" t="s">
        <v>304</v>
      </c>
      <c r="D9" s="160">
        <v>1</v>
      </c>
      <c r="E9" s="157">
        <v>56896.55</v>
      </c>
      <c r="F9" s="158">
        <v>58896.55</v>
      </c>
      <c r="G9" s="347"/>
      <c r="H9" s="157" t="s">
        <v>24</v>
      </c>
      <c r="I9" s="157"/>
      <c r="J9" s="157"/>
      <c r="K9" s="355"/>
      <c r="L9" s="157" t="s">
        <v>188</v>
      </c>
      <c r="M9" s="157" t="s">
        <v>92</v>
      </c>
      <c r="N9" s="157" t="s">
        <v>26</v>
      </c>
      <c r="O9" s="157" t="s">
        <v>306</v>
      </c>
      <c r="P9" s="157" t="s">
        <v>305</v>
      </c>
      <c r="Q9" s="160">
        <v>13155</v>
      </c>
      <c r="R9" s="157" t="s">
        <v>94</v>
      </c>
      <c r="S9" s="165" t="s">
        <v>285</v>
      </c>
      <c r="T9" s="159" t="s">
        <v>185</v>
      </c>
      <c r="U9" s="197" t="s">
        <v>313</v>
      </c>
      <c r="V9" s="191" t="s">
        <v>245</v>
      </c>
    </row>
    <row r="10" spans="1:22" s="52" customFormat="1" ht="31.5">
      <c r="A10" s="192">
        <v>44013</v>
      </c>
      <c r="B10" s="195" t="s">
        <v>307</v>
      </c>
      <c r="C10" s="48" t="s">
        <v>91</v>
      </c>
      <c r="D10" s="61">
        <v>1</v>
      </c>
      <c r="E10" s="48">
        <v>4500</v>
      </c>
      <c r="F10" s="193">
        <v>5220</v>
      </c>
      <c r="G10" s="356">
        <v>9570</v>
      </c>
      <c r="H10" s="48" t="s">
        <v>24</v>
      </c>
      <c r="I10" s="48"/>
      <c r="J10" s="48"/>
      <c r="K10" s="359">
        <v>9570</v>
      </c>
      <c r="L10" s="48" t="s">
        <v>188</v>
      </c>
      <c r="M10" s="48" t="s">
        <v>92</v>
      </c>
      <c r="N10" s="48" t="s">
        <v>26</v>
      </c>
      <c r="O10" s="48" t="s">
        <v>306</v>
      </c>
      <c r="P10" s="48" t="s">
        <v>312</v>
      </c>
      <c r="Q10" s="61">
        <v>13154</v>
      </c>
      <c r="R10" s="48" t="s">
        <v>94</v>
      </c>
      <c r="S10" s="194" t="s">
        <v>285</v>
      </c>
      <c r="T10" s="51" t="s">
        <v>185</v>
      </c>
      <c r="U10" s="76" t="s">
        <v>314</v>
      </c>
      <c r="V10" s="196" t="s">
        <v>245</v>
      </c>
    </row>
    <row r="11" spans="1:22" s="52" customFormat="1" ht="31.5">
      <c r="A11" s="192">
        <v>44013</v>
      </c>
      <c r="B11" s="195" t="s">
        <v>308</v>
      </c>
      <c r="C11" s="48" t="s">
        <v>304</v>
      </c>
      <c r="D11" s="61">
        <v>1</v>
      </c>
      <c r="E11" s="48">
        <v>950</v>
      </c>
      <c r="F11" s="193">
        <v>1102</v>
      </c>
      <c r="G11" s="357"/>
      <c r="H11" s="48" t="s">
        <v>24</v>
      </c>
      <c r="I11" s="48"/>
      <c r="J11" s="48"/>
      <c r="K11" s="360"/>
      <c r="L11" s="48" t="s">
        <v>188</v>
      </c>
      <c r="M11" s="48" t="s">
        <v>92</v>
      </c>
      <c r="N11" s="48" t="s">
        <v>26</v>
      </c>
      <c r="O11" s="48" t="s">
        <v>306</v>
      </c>
      <c r="P11" s="48" t="s">
        <v>312</v>
      </c>
      <c r="Q11" s="61">
        <v>13154</v>
      </c>
      <c r="R11" s="48" t="s">
        <v>94</v>
      </c>
      <c r="S11" s="194" t="s">
        <v>285</v>
      </c>
      <c r="T11" s="51" t="s">
        <v>185</v>
      </c>
      <c r="U11" s="76" t="s">
        <v>314</v>
      </c>
      <c r="V11" s="196" t="s">
        <v>245</v>
      </c>
    </row>
    <row r="12" spans="1:22" s="52" customFormat="1" ht="31.5">
      <c r="A12" s="192">
        <v>44013</v>
      </c>
      <c r="B12" s="195" t="s">
        <v>309</v>
      </c>
      <c r="C12" s="48" t="s">
        <v>91</v>
      </c>
      <c r="D12" s="61">
        <v>1</v>
      </c>
      <c r="E12" s="48">
        <v>2500</v>
      </c>
      <c r="F12" s="193">
        <v>2900</v>
      </c>
      <c r="G12" s="357"/>
      <c r="H12" s="48" t="s">
        <v>24</v>
      </c>
      <c r="I12" s="48"/>
      <c r="J12" s="48"/>
      <c r="K12" s="360"/>
      <c r="L12" s="48" t="s">
        <v>188</v>
      </c>
      <c r="M12" s="48" t="s">
        <v>92</v>
      </c>
      <c r="N12" s="48" t="s">
        <v>26</v>
      </c>
      <c r="O12" s="48" t="s">
        <v>306</v>
      </c>
      <c r="P12" s="48" t="s">
        <v>312</v>
      </c>
      <c r="Q12" s="61">
        <v>13154</v>
      </c>
      <c r="R12" s="48" t="s">
        <v>94</v>
      </c>
      <c r="S12" s="194" t="s">
        <v>285</v>
      </c>
      <c r="T12" s="51" t="s">
        <v>185</v>
      </c>
      <c r="U12" s="76" t="s">
        <v>314</v>
      </c>
      <c r="V12" s="196" t="s">
        <v>245</v>
      </c>
    </row>
    <row r="13" spans="1:22" s="52" customFormat="1" ht="31.5">
      <c r="A13" s="192">
        <v>44013</v>
      </c>
      <c r="B13" s="195" t="s">
        <v>310</v>
      </c>
      <c r="C13" s="48" t="s">
        <v>304</v>
      </c>
      <c r="D13" s="61">
        <v>1</v>
      </c>
      <c r="E13" s="48">
        <v>150</v>
      </c>
      <c r="F13" s="193">
        <v>174</v>
      </c>
      <c r="G13" s="357"/>
      <c r="H13" s="48" t="s">
        <v>24</v>
      </c>
      <c r="I13" s="48"/>
      <c r="J13" s="48"/>
      <c r="K13" s="360"/>
      <c r="L13" s="48" t="s">
        <v>188</v>
      </c>
      <c r="M13" s="48" t="s">
        <v>92</v>
      </c>
      <c r="N13" s="48" t="s">
        <v>26</v>
      </c>
      <c r="O13" s="48" t="s">
        <v>306</v>
      </c>
      <c r="P13" s="48" t="s">
        <v>312</v>
      </c>
      <c r="Q13" s="61">
        <v>13154</v>
      </c>
      <c r="R13" s="48" t="s">
        <v>94</v>
      </c>
      <c r="S13" s="194" t="s">
        <v>285</v>
      </c>
      <c r="T13" s="179" t="s">
        <v>185</v>
      </c>
      <c r="U13" s="76" t="s">
        <v>314</v>
      </c>
      <c r="V13" s="198" t="s">
        <v>245</v>
      </c>
    </row>
    <row r="14" spans="1:22" s="52" customFormat="1" ht="31.5">
      <c r="A14" s="192">
        <v>44013</v>
      </c>
      <c r="B14" s="195" t="s">
        <v>311</v>
      </c>
      <c r="C14" s="48" t="s">
        <v>91</v>
      </c>
      <c r="D14" s="61">
        <v>1</v>
      </c>
      <c r="E14" s="48">
        <v>150</v>
      </c>
      <c r="F14" s="193">
        <v>174</v>
      </c>
      <c r="G14" s="358"/>
      <c r="H14" s="48" t="s">
        <v>24</v>
      </c>
      <c r="I14" s="48"/>
      <c r="J14" s="48"/>
      <c r="K14" s="361"/>
      <c r="L14" s="48" t="s">
        <v>188</v>
      </c>
      <c r="M14" s="48" t="s">
        <v>92</v>
      </c>
      <c r="N14" s="48" t="s">
        <v>26</v>
      </c>
      <c r="O14" s="48" t="s">
        <v>306</v>
      </c>
      <c r="P14" s="48" t="s">
        <v>312</v>
      </c>
      <c r="Q14" s="61">
        <v>13154</v>
      </c>
      <c r="R14" s="48" t="s">
        <v>94</v>
      </c>
      <c r="S14" s="194" t="s">
        <v>285</v>
      </c>
      <c r="T14" s="51" t="s">
        <v>185</v>
      </c>
      <c r="U14" s="112" t="s">
        <v>314</v>
      </c>
      <c r="V14" s="196" t="s">
        <v>245</v>
      </c>
    </row>
    <row r="15" spans="1:22" s="52" customFormat="1" ht="31.5">
      <c r="A15" s="156">
        <v>44013</v>
      </c>
      <c r="B15" s="190" t="s">
        <v>315</v>
      </c>
      <c r="C15" s="157" t="s">
        <v>91</v>
      </c>
      <c r="D15" s="160">
        <v>110</v>
      </c>
      <c r="E15" s="157">
        <v>1040</v>
      </c>
      <c r="F15" s="158">
        <v>114400</v>
      </c>
      <c r="G15" s="199">
        <v>132704</v>
      </c>
      <c r="H15" s="157" t="s">
        <v>24</v>
      </c>
      <c r="I15" s="157"/>
      <c r="J15" s="157"/>
      <c r="K15" s="200">
        <v>132704</v>
      </c>
      <c r="L15" s="157" t="s">
        <v>188</v>
      </c>
      <c r="M15" s="157" t="s">
        <v>92</v>
      </c>
      <c r="N15" s="157" t="s">
        <v>26</v>
      </c>
      <c r="O15" s="157" t="s">
        <v>306</v>
      </c>
      <c r="P15" s="157" t="s">
        <v>316</v>
      </c>
      <c r="Q15" s="160">
        <v>13140</v>
      </c>
      <c r="R15" s="157" t="s">
        <v>94</v>
      </c>
      <c r="S15" s="165" t="s">
        <v>285</v>
      </c>
      <c r="T15" s="159" t="s">
        <v>185</v>
      </c>
      <c r="U15" s="201" t="s">
        <v>317</v>
      </c>
      <c r="V15" s="191" t="s">
        <v>245</v>
      </c>
    </row>
    <row r="16" spans="1:22" s="52" customFormat="1" ht="31.5">
      <c r="A16" s="192">
        <v>44013</v>
      </c>
      <c r="B16" s="195" t="s">
        <v>318</v>
      </c>
      <c r="C16" s="48" t="s">
        <v>91</v>
      </c>
      <c r="D16" s="61">
        <v>80</v>
      </c>
      <c r="E16" s="48">
        <v>300</v>
      </c>
      <c r="F16" s="193">
        <v>27840</v>
      </c>
      <c r="G16" s="202">
        <v>27840</v>
      </c>
      <c r="H16" s="48" t="s">
        <v>24</v>
      </c>
      <c r="I16" s="48"/>
      <c r="J16" s="48"/>
      <c r="K16" s="203">
        <v>27840</v>
      </c>
      <c r="L16" s="48" t="s">
        <v>188</v>
      </c>
      <c r="M16" s="48" t="s">
        <v>92</v>
      </c>
      <c r="N16" s="48" t="s">
        <v>26</v>
      </c>
      <c r="O16" s="48" t="s">
        <v>306</v>
      </c>
      <c r="P16" s="48" t="s">
        <v>320</v>
      </c>
      <c r="Q16" s="61">
        <v>12005</v>
      </c>
      <c r="R16" s="48" t="s">
        <v>94</v>
      </c>
      <c r="S16" s="194" t="s">
        <v>285</v>
      </c>
      <c r="T16" s="51" t="s">
        <v>185</v>
      </c>
      <c r="U16" s="112" t="s">
        <v>323</v>
      </c>
      <c r="V16" s="196" t="s">
        <v>245</v>
      </c>
    </row>
    <row r="17" spans="1:22" s="52" customFormat="1" ht="31.5">
      <c r="A17" s="156">
        <v>44013</v>
      </c>
      <c r="B17" s="190" t="s">
        <v>319</v>
      </c>
      <c r="C17" s="157" t="s">
        <v>91</v>
      </c>
      <c r="D17" s="160">
        <v>234</v>
      </c>
      <c r="E17" s="157">
        <v>144.82</v>
      </c>
      <c r="F17" s="158">
        <v>39309.94</v>
      </c>
      <c r="G17" s="199">
        <v>39309.94</v>
      </c>
      <c r="H17" s="157" t="s">
        <v>24</v>
      </c>
      <c r="I17" s="157"/>
      <c r="J17" s="157"/>
      <c r="K17" s="200">
        <v>39309.94</v>
      </c>
      <c r="L17" s="157" t="s">
        <v>188</v>
      </c>
      <c r="M17" s="157" t="s">
        <v>92</v>
      </c>
      <c r="N17" s="157" t="s">
        <v>26</v>
      </c>
      <c r="O17" s="157" t="s">
        <v>306</v>
      </c>
      <c r="P17" s="157" t="s">
        <v>321</v>
      </c>
      <c r="Q17" s="160">
        <v>13174</v>
      </c>
      <c r="R17" s="157" t="s">
        <v>94</v>
      </c>
      <c r="S17" s="165" t="s">
        <v>285</v>
      </c>
      <c r="T17" s="159" t="s">
        <v>185</v>
      </c>
      <c r="U17" s="204" t="s">
        <v>322</v>
      </c>
      <c r="V17" s="191" t="s">
        <v>245</v>
      </c>
    </row>
    <row r="18" spans="1:22" ht="60.75">
      <c r="A18" s="192">
        <v>44013</v>
      </c>
      <c r="B18" s="27" t="s">
        <v>324</v>
      </c>
      <c r="C18" s="24" t="s">
        <v>91</v>
      </c>
      <c r="D18" s="24">
        <v>1</v>
      </c>
      <c r="E18" s="24">
        <v>196465.52</v>
      </c>
      <c r="F18" s="111">
        <v>227900</v>
      </c>
      <c r="G18" s="111">
        <v>227900</v>
      </c>
      <c r="H18" s="24" t="s">
        <v>24</v>
      </c>
      <c r="I18" s="24"/>
      <c r="J18" s="24"/>
      <c r="K18" s="140">
        <v>227900</v>
      </c>
      <c r="L18" s="24" t="s">
        <v>188</v>
      </c>
      <c r="M18" s="24" t="s">
        <v>92</v>
      </c>
      <c r="N18" s="24" t="s">
        <v>26</v>
      </c>
      <c r="O18" s="24" t="s">
        <v>325</v>
      </c>
      <c r="P18" s="24" t="s">
        <v>326</v>
      </c>
      <c r="Q18" s="28">
        <v>12309</v>
      </c>
      <c r="R18" s="27" t="s">
        <v>332</v>
      </c>
      <c r="S18" s="29" t="s">
        <v>285</v>
      </c>
      <c r="T18" s="27" t="s">
        <v>185</v>
      </c>
      <c r="U18" s="151" t="s">
        <v>333</v>
      </c>
      <c r="V18" s="206" t="s">
        <v>245</v>
      </c>
    </row>
    <row r="19" spans="1:22" s="205" customFormat="1" ht="60.75">
      <c r="A19" s="156">
        <v>44013</v>
      </c>
      <c r="B19" s="159" t="s">
        <v>327</v>
      </c>
      <c r="C19" s="157" t="s">
        <v>91</v>
      </c>
      <c r="D19" s="157">
        <v>4</v>
      </c>
      <c r="E19" s="157">
        <v>15156</v>
      </c>
      <c r="F19" s="158">
        <v>17580.96</v>
      </c>
      <c r="G19" s="158">
        <v>17580.96</v>
      </c>
      <c r="H19" s="157" t="s">
        <v>24</v>
      </c>
      <c r="I19" s="157"/>
      <c r="J19" s="157"/>
      <c r="K19" s="157">
        <v>17580.96</v>
      </c>
      <c r="L19" s="24" t="s">
        <v>188</v>
      </c>
      <c r="M19" s="24" t="s">
        <v>92</v>
      </c>
      <c r="N19" s="24" t="s">
        <v>26</v>
      </c>
      <c r="O19" s="24" t="s">
        <v>325</v>
      </c>
      <c r="P19" s="157" t="s">
        <v>329</v>
      </c>
      <c r="Q19" s="160">
        <v>723</v>
      </c>
      <c r="R19" s="159" t="s">
        <v>331</v>
      </c>
      <c r="S19" s="165" t="s">
        <v>285</v>
      </c>
      <c r="T19" s="159" t="s">
        <v>185</v>
      </c>
      <c r="U19" s="204" t="s">
        <v>333</v>
      </c>
      <c r="V19" s="206" t="s">
        <v>245</v>
      </c>
    </row>
    <row r="20" spans="1:22" ht="78" customHeight="1">
      <c r="A20" s="192">
        <v>44013</v>
      </c>
      <c r="B20" s="24" t="s">
        <v>328</v>
      </c>
      <c r="C20" s="24" t="s">
        <v>91</v>
      </c>
      <c r="D20" s="24">
        <v>5</v>
      </c>
      <c r="E20" s="24">
        <v>7500</v>
      </c>
      <c r="F20" s="111">
        <v>7500</v>
      </c>
      <c r="G20" s="111">
        <v>7500</v>
      </c>
      <c r="H20" s="24" t="s">
        <v>24</v>
      </c>
      <c r="I20" s="24"/>
      <c r="J20" s="24"/>
      <c r="K20" s="24">
        <v>7500</v>
      </c>
      <c r="L20" s="24" t="s">
        <v>188</v>
      </c>
      <c r="M20" s="24" t="s">
        <v>92</v>
      </c>
      <c r="N20" s="24" t="s">
        <v>26</v>
      </c>
      <c r="O20" s="24" t="s">
        <v>325</v>
      </c>
      <c r="P20" s="27" t="s">
        <v>330</v>
      </c>
      <c r="Q20" s="28" t="s">
        <v>187</v>
      </c>
      <c r="R20" s="159" t="s">
        <v>334</v>
      </c>
      <c r="S20" s="29" t="s">
        <v>285</v>
      </c>
      <c r="T20" s="27" t="s">
        <v>185</v>
      </c>
      <c r="U20" s="151" t="s">
        <v>333</v>
      </c>
      <c r="V20" s="206" t="s">
        <v>245</v>
      </c>
    </row>
    <row r="21" spans="1:22">
      <c r="F21" s="73" t="s">
        <v>281</v>
      </c>
      <c r="G21" s="73">
        <f>SUM(G8:G20)</f>
        <v>534204.9</v>
      </c>
    </row>
  </sheetData>
  <mergeCells count="4">
    <mergeCell ref="G8:G9"/>
    <mergeCell ref="K8:K9"/>
    <mergeCell ref="G10:G14"/>
    <mergeCell ref="K10:K14"/>
  </mergeCells>
  <hyperlinks>
    <hyperlink ref="U8" r:id="rId1" xr:uid="{00000000-0004-0000-0400-000000000000}"/>
    <hyperlink ref="U9" r:id="rId2" xr:uid="{00000000-0004-0000-0400-000001000000}"/>
    <hyperlink ref="U10" r:id="rId3" xr:uid="{00000000-0004-0000-0400-000002000000}"/>
    <hyperlink ref="U11" r:id="rId4" xr:uid="{00000000-0004-0000-0400-000003000000}"/>
    <hyperlink ref="U12" r:id="rId5" xr:uid="{00000000-0004-0000-0400-000004000000}"/>
    <hyperlink ref="U13" r:id="rId6" xr:uid="{00000000-0004-0000-0400-000005000000}"/>
    <hyperlink ref="U14" r:id="rId7" xr:uid="{00000000-0004-0000-0400-000006000000}"/>
    <hyperlink ref="U15" r:id="rId8" xr:uid="{00000000-0004-0000-0400-000007000000}"/>
    <hyperlink ref="U17" r:id="rId9" xr:uid="{00000000-0004-0000-0400-000008000000}"/>
    <hyperlink ref="U16" r:id="rId10" xr:uid="{00000000-0004-0000-0400-000009000000}"/>
    <hyperlink ref="U18" r:id="rId11" xr:uid="{00000000-0004-0000-0400-00000A000000}"/>
    <hyperlink ref="U19" r:id="rId12" xr:uid="{00000000-0004-0000-0400-00000B000000}"/>
    <hyperlink ref="U20" r:id="rId13" xr:uid="{00000000-0004-0000-0400-00000C000000}"/>
  </hyperlinks>
  <pageMargins left="0.7" right="0.7" top="0.75" bottom="0.75" header="0.3" footer="0.3"/>
  <pageSetup orientation="portrait" horizontalDpi="300" verticalDpi="300"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2"/>
  <sheetViews>
    <sheetView topLeftCell="A4" zoomScale="80" zoomScaleNormal="80" workbookViewId="0">
      <pane ySplit="3" topLeftCell="A7" activePane="bottomLeft" state="frozen"/>
      <selection activeCell="B4" sqref="B4"/>
      <selection pane="bottomLeft" activeCell="B17" sqref="B17"/>
    </sheetView>
  </sheetViews>
  <sheetFormatPr baseColWidth="10" defaultColWidth="10.625" defaultRowHeight="15"/>
  <cols>
    <col min="1" max="1" width="34" style="1" customWidth="1"/>
    <col min="2" max="2" width="73.25" style="1" bestFit="1" customWidth="1"/>
    <col min="3" max="3" width="22.25" style="1" customWidth="1"/>
    <col min="4" max="4" width="19.75" style="1" bestFit="1" customWidth="1"/>
    <col min="5" max="5" width="18.125" style="1" customWidth="1"/>
    <col min="6" max="7" width="21.5" style="73" customWidth="1"/>
    <col min="8" max="8" width="33.25" style="1" bestFit="1" customWidth="1"/>
    <col min="9" max="9" width="16.625" style="1" bestFit="1" customWidth="1"/>
    <col min="10" max="10" width="16" style="1" bestFit="1" customWidth="1"/>
    <col min="11" max="11" width="19.25" style="1" bestFit="1" customWidth="1"/>
    <col min="12" max="12" width="28" style="1" bestFit="1" customWidth="1"/>
    <col min="13" max="13" width="63.125" style="1" bestFit="1" customWidth="1"/>
    <col min="14" max="14" width="26.75" style="1" bestFit="1" customWidth="1"/>
    <col min="15" max="15" width="73.625" style="1" bestFit="1" customWidth="1"/>
    <col min="16" max="16" width="58.875" style="1" customWidth="1"/>
    <col min="17" max="17" width="30.5" style="40" bestFit="1" customWidth="1"/>
    <col min="18" max="18" width="66.25" style="1" customWidth="1"/>
    <col min="19" max="19" width="59.25" style="41" bestFit="1" customWidth="1"/>
    <col min="20" max="20" width="40.5" style="1" bestFit="1" customWidth="1"/>
    <col min="21" max="21" width="70.625" style="5" bestFit="1" customWidth="1"/>
    <col min="22" max="22" width="108" style="1" bestFit="1" customWidth="1"/>
    <col min="23" max="16384" width="10.625" style="1"/>
  </cols>
  <sheetData>
    <row r="1" spans="1:22" s="6" customFormat="1" ht="90.75">
      <c r="A1" s="6" t="s">
        <v>20</v>
      </c>
    </row>
    <row r="2" spans="1:22" s="6" customFormat="1" ht="27.95" customHeight="1"/>
    <row r="3" spans="1:22" s="6" customFormat="1" ht="45.95" customHeight="1"/>
    <row r="4" spans="1:22" s="2" customFormat="1" ht="27">
      <c r="A4" s="2" t="s">
        <v>21</v>
      </c>
      <c r="F4" s="42"/>
      <c r="G4" s="42"/>
      <c r="Q4" s="7"/>
      <c r="S4" s="8"/>
      <c r="U4" s="4"/>
    </row>
    <row r="5" spans="1:22" s="2" customFormat="1" ht="27">
      <c r="F5" s="42"/>
      <c r="G5" s="42"/>
      <c r="Q5" s="7"/>
      <c r="S5" s="8"/>
      <c r="U5" s="4"/>
    </row>
    <row r="6" spans="1:22" s="3" customFormat="1" ht="102.75" thickBot="1">
      <c r="A6" s="92" t="s">
        <v>0</v>
      </c>
      <c r="B6" s="92" t="s">
        <v>13</v>
      </c>
      <c r="C6" s="92" t="s">
        <v>1</v>
      </c>
      <c r="D6" s="92" t="s">
        <v>19</v>
      </c>
      <c r="E6" s="92" t="s">
        <v>6</v>
      </c>
      <c r="F6" s="93" t="s">
        <v>16</v>
      </c>
      <c r="G6" s="93" t="s">
        <v>241</v>
      </c>
      <c r="H6" s="92" t="s">
        <v>2</v>
      </c>
      <c r="I6" s="92" t="s">
        <v>4</v>
      </c>
      <c r="J6" s="92" t="s">
        <v>5</v>
      </c>
      <c r="K6" s="92" t="s">
        <v>3</v>
      </c>
      <c r="L6" s="92" t="s">
        <v>8</v>
      </c>
      <c r="M6" s="92" t="s">
        <v>17</v>
      </c>
      <c r="N6" s="92" t="s">
        <v>7</v>
      </c>
      <c r="O6" s="92" t="s">
        <v>9</v>
      </c>
      <c r="P6" s="92" t="s">
        <v>10</v>
      </c>
      <c r="Q6" s="92" t="s">
        <v>14</v>
      </c>
      <c r="R6" s="92" t="s">
        <v>11</v>
      </c>
      <c r="S6" s="94" t="s">
        <v>15</v>
      </c>
      <c r="T6" s="92" t="s">
        <v>12</v>
      </c>
      <c r="U6" s="92" t="s">
        <v>18</v>
      </c>
      <c r="V6" s="92" t="s">
        <v>243</v>
      </c>
    </row>
    <row r="7" spans="1:22" s="74" customFormat="1" ht="25.5">
      <c r="A7" s="92"/>
      <c r="B7" s="92"/>
      <c r="C7" s="92"/>
      <c r="D7" s="92"/>
      <c r="E7" s="92"/>
      <c r="F7" s="93"/>
      <c r="G7" s="93"/>
      <c r="H7" s="92"/>
      <c r="I7" s="92"/>
      <c r="J7" s="92"/>
      <c r="K7" s="92"/>
      <c r="L7" s="113"/>
      <c r="M7" s="112"/>
      <c r="N7" s="92"/>
      <c r="O7" s="92"/>
      <c r="P7" s="92"/>
      <c r="Q7" s="92"/>
      <c r="R7" s="92"/>
      <c r="S7" s="94"/>
      <c r="T7" s="92"/>
      <c r="U7" s="92"/>
      <c r="V7" s="92"/>
    </row>
    <row r="8" spans="1:22" ht="31.5" customHeight="1">
      <c r="A8" s="368">
        <v>44061</v>
      </c>
      <c r="B8" s="207" t="s">
        <v>356</v>
      </c>
      <c r="C8" s="244" t="s">
        <v>91</v>
      </c>
      <c r="D8" s="28">
        <v>24</v>
      </c>
      <c r="E8" s="24">
        <v>402</v>
      </c>
      <c r="F8" s="111">
        <v>9648</v>
      </c>
      <c r="G8" s="371">
        <v>143312.43</v>
      </c>
      <c r="H8" s="244" t="s">
        <v>24</v>
      </c>
      <c r="I8" s="24"/>
      <c r="J8" s="24"/>
      <c r="K8" s="371">
        <v>143312.43</v>
      </c>
      <c r="L8" s="244" t="s">
        <v>188</v>
      </c>
      <c r="M8" s="244" t="s">
        <v>92</v>
      </c>
      <c r="N8" s="244" t="s">
        <v>26</v>
      </c>
      <c r="O8" s="244" t="s">
        <v>360</v>
      </c>
      <c r="P8" s="244" t="s">
        <v>361</v>
      </c>
      <c r="Q8" s="244">
        <v>12875</v>
      </c>
      <c r="R8" s="244" t="s">
        <v>362</v>
      </c>
      <c r="S8" s="236" t="s">
        <v>363</v>
      </c>
      <c r="T8" s="259" t="s">
        <v>185</v>
      </c>
      <c r="U8" s="365" t="s">
        <v>364</v>
      </c>
      <c r="V8" s="362" t="s">
        <v>245</v>
      </c>
    </row>
    <row r="9" spans="1:22" ht="31.5" customHeight="1">
      <c r="A9" s="369"/>
      <c r="B9" s="207" t="s">
        <v>357</v>
      </c>
      <c r="C9" s="245"/>
      <c r="D9" s="28">
        <v>24</v>
      </c>
      <c r="E9" s="24">
        <v>340.82</v>
      </c>
      <c r="F9" s="111">
        <v>8179.68</v>
      </c>
      <c r="G9" s="372"/>
      <c r="H9" s="245"/>
      <c r="I9" s="24"/>
      <c r="J9" s="24"/>
      <c r="K9" s="372"/>
      <c r="L9" s="245"/>
      <c r="M9" s="245"/>
      <c r="N9" s="245"/>
      <c r="O9" s="245"/>
      <c r="P9" s="245"/>
      <c r="Q9" s="245"/>
      <c r="R9" s="245"/>
      <c r="S9" s="237"/>
      <c r="T9" s="260"/>
      <c r="U9" s="366"/>
      <c r="V9" s="363"/>
    </row>
    <row r="10" spans="1:22" ht="31.5" customHeight="1">
      <c r="A10" s="369"/>
      <c r="B10" s="207" t="s">
        <v>358</v>
      </c>
      <c r="C10" s="245"/>
      <c r="D10" s="28">
        <v>24</v>
      </c>
      <c r="E10" s="24">
        <v>238.23</v>
      </c>
      <c r="F10" s="111">
        <v>5717.52</v>
      </c>
      <c r="G10" s="372"/>
      <c r="H10" s="245"/>
      <c r="I10" s="24"/>
      <c r="J10" s="24"/>
      <c r="K10" s="372"/>
      <c r="L10" s="245"/>
      <c r="M10" s="245"/>
      <c r="N10" s="245"/>
      <c r="O10" s="245"/>
      <c r="P10" s="245"/>
      <c r="Q10" s="245"/>
      <c r="R10" s="245"/>
      <c r="S10" s="237"/>
      <c r="T10" s="260"/>
      <c r="U10" s="366"/>
      <c r="V10" s="363"/>
    </row>
    <row r="11" spans="1:22" ht="30.75" customHeight="1">
      <c r="A11" s="370"/>
      <c r="B11" s="27" t="s">
        <v>359</v>
      </c>
      <c r="C11" s="246"/>
      <c r="D11" s="28">
        <v>1000</v>
      </c>
      <c r="E11" s="24">
        <v>100</v>
      </c>
      <c r="F11" s="111">
        <v>100000</v>
      </c>
      <c r="G11" s="373"/>
      <c r="H11" s="246"/>
      <c r="I11" s="24"/>
      <c r="J11" s="24"/>
      <c r="K11" s="373"/>
      <c r="L11" s="246"/>
      <c r="M11" s="246"/>
      <c r="N11" s="246"/>
      <c r="O11" s="246"/>
      <c r="P11" s="246"/>
      <c r="Q11" s="246"/>
      <c r="R11" s="246"/>
      <c r="S11" s="238"/>
      <c r="T11" s="261"/>
      <c r="U11" s="367"/>
      <c r="V11" s="364"/>
    </row>
    <row r="12" spans="1:22">
      <c r="F12" s="73" t="s">
        <v>281</v>
      </c>
      <c r="G12" s="73">
        <f>SUM(G8:G11)</f>
        <v>143312.43</v>
      </c>
    </row>
  </sheetData>
  <mergeCells count="16">
    <mergeCell ref="V8:V11"/>
    <mergeCell ref="P8:P11"/>
    <mergeCell ref="Q8:Q11"/>
    <mergeCell ref="U8:U11"/>
    <mergeCell ref="A8:A11"/>
    <mergeCell ref="H8:H11"/>
    <mergeCell ref="C8:C11"/>
    <mergeCell ref="L8:L11"/>
    <mergeCell ref="M8:M11"/>
    <mergeCell ref="N8:N11"/>
    <mergeCell ref="O8:O11"/>
    <mergeCell ref="T8:T11"/>
    <mergeCell ref="S8:S11"/>
    <mergeCell ref="R8:R11"/>
    <mergeCell ref="G8:G11"/>
    <mergeCell ref="K8:K11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242F-3CAF-42CA-91B6-6052AC972657}">
  <dimension ref="A1:V12"/>
  <sheetViews>
    <sheetView tabSelected="1" topLeftCell="A6" workbookViewId="0">
      <selection activeCell="A8" sqref="A8:A11"/>
    </sheetView>
  </sheetViews>
  <sheetFormatPr baseColWidth="10" defaultColWidth="10.625" defaultRowHeight="15"/>
  <cols>
    <col min="1" max="1" width="34" style="1" customWidth="1"/>
    <col min="2" max="2" width="73.25" style="1" bestFit="1" customWidth="1"/>
    <col min="3" max="3" width="22.25" style="1" customWidth="1"/>
    <col min="4" max="4" width="19.75" style="1" bestFit="1" customWidth="1"/>
    <col min="5" max="5" width="18.125" style="1" customWidth="1"/>
    <col min="6" max="7" width="21.5" style="73" customWidth="1"/>
    <col min="8" max="8" width="33.25" style="1" bestFit="1" customWidth="1"/>
    <col min="9" max="9" width="16.625" style="1" bestFit="1" customWidth="1"/>
    <col min="10" max="10" width="16" style="1" bestFit="1" customWidth="1"/>
    <col min="11" max="11" width="19.25" style="1" bestFit="1" customWidth="1"/>
    <col min="12" max="12" width="28" style="1" bestFit="1" customWidth="1"/>
    <col min="13" max="13" width="63.125" style="1" bestFit="1" customWidth="1"/>
    <col min="14" max="14" width="26.75" style="1" bestFit="1" customWidth="1"/>
    <col min="15" max="15" width="73.625" style="1" bestFit="1" customWidth="1"/>
    <col min="16" max="16" width="58.875" style="1" customWidth="1"/>
    <col min="17" max="17" width="30.5" style="40" bestFit="1" customWidth="1"/>
    <col min="18" max="18" width="66.25" style="1" customWidth="1"/>
    <col min="19" max="19" width="59.25" style="41" bestFit="1" customWidth="1"/>
    <col min="20" max="20" width="40.5" style="1" bestFit="1" customWidth="1"/>
    <col min="21" max="21" width="70.625" style="5" bestFit="1" customWidth="1"/>
    <col min="22" max="22" width="108" style="1" bestFit="1" customWidth="1"/>
    <col min="23" max="16384" width="10.625" style="1"/>
  </cols>
  <sheetData>
    <row r="1" spans="1:22" s="6" customFormat="1" ht="90.75" hidden="1">
      <c r="A1" s="6" t="s">
        <v>20</v>
      </c>
    </row>
    <row r="2" spans="1:22" s="6" customFormat="1" ht="27.95" hidden="1" customHeight="1"/>
    <row r="3" spans="1:22" s="6" customFormat="1" ht="45.95" hidden="1" customHeight="1"/>
    <row r="4" spans="1:22" s="2" customFormat="1" ht="27">
      <c r="A4" s="2" t="s">
        <v>21</v>
      </c>
      <c r="F4" s="42"/>
      <c r="G4" s="42"/>
      <c r="Q4" s="7"/>
      <c r="S4" s="8"/>
      <c r="U4" s="4"/>
    </row>
    <row r="5" spans="1:22" s="2" customFormat="1" ht="27">
      <c r="F5" s="42"/>
      <c r="G5" s="42"/>
      <c r="Q5" s="7"/>
      <c r="S5" s="8"/>
      <c r="U5" s="4"/>
    </row>
    <row r="6" spans="1:22" s="3" customFormat="1" ht="102.75" thickBot="1">
      <c r="A6" s="92" t="s">
        <v>0</v>
      </c>
      <c r="B6" s="92" t="s">
        <v>13</v>
      </c>
      <c r="C6" s="92" t="s">
        <v>1</v>
      </c>
      <c r="D6" s="92" t="s">
        <v>19</v>
      </c>
      <c r="E6" s="92" t="s">
        <v>6</v>
      </c>
      <c r="F6" s="93" t="s">
        <v>16</v>
      </c>
      <c r="G6" s="93" t="s">
        <v>241</v>
      </c>
      <c r="H6" s="92" t="s">
        <v>2</v>
      </c>
      <c r="I6" s="92" t="s">
        <v>4</v>
      </c>
      <c r="J6" s="92" t="s">
        <v>5</v>
      </c>
      <c r="K6" s="92" t="s">
        <v>3</v>
      </c>
      <c r="L6" s="92" t="s">
        <v>8</v>
      </c>
      <c r="M6" s="92" t="s">
        <v>17</v>
      </c>
      <c r="N6" s="92" t="s">
        <v>7</v>
      </c>
      <c r="O6" s="92" t="s">
        <v>9</v>
      </c>
      <c r="P6" s="92" t="s">
        <v>10</v>
      </c>
      <c r="Q6" s="92" t="s">
        <v>14</v>
      </c>
      <c r="R6" s="92" t="s">
        <v>11</v>
      </c>
      <c r="S6" s="94" t="s">
        <v>15</v>
      </c>
      <c r="T6" s="92" t="s">
        <v>12</v>
      </c>
      <c r="U6" s="92" t="s">
        <v>18</v>
      </c>
      <c r="V6" s="92" t="s">
        <v>243</v>
      </c>
    </row>
    <row r="7" spans="1:22" s="74" customFormat="1" ht="25.5">
      <c r="A7" s="92"/>
      <c r="B7" s="92"/>
      <c r="C7" s="92"/>
      <c r="D7" s="92"/>
      <c r="E7" s="92"/>
      <c r="F7" s="93"/>
      <c r="G7" s="93"/>
      <c r="H7" s="92"/>
      <c r="I7" s="92"/>
      <c r="J7" s="92"/>
      <c r="K7" s="92"/>
      <c r="L7" s="113"/>
      <c r="M7" s="112"/>
      <c r="N7" s="92"/>
      <c r="O7" s="92"/>
      <c r="P7" s="92"/>
      <c r="Q7" s="92"/>
      <c r="R7" s="92"/>
      <c r="S7" s="94"/>
      <c r="T7" s="92"/>
      <c r="U7" s="92"/>
      <c r="V7" s="92"/>
    </row>
    <row r="8" spans="1:22" ht="31.5" customHeight="1">
      <c r="A8" s="368">
        <v>44075</v>
      </c>
      <c r="B8" s="207" t="s">
        <v>365</v>
      </c>
      <c r="C8" s="244" t="s">
        <v>91</v>
      </c>
      <c r="D8" s="28">
        <v>4</v>
      </c>
      <c r="E8" s="24">
        <v>2500</v>
      </c>
      <c r="F8" s="111">
        <v>10000</v>
      </c>
      <c r="G8" s="371">
        <v>31320</v>
      </c>
      <c r="H8" s="244" t="s">
        <v>24</v>
      </c>
      <c r="I8" s="24"/>
      <c r="J8" s="24"/>
      <c r="K8" s="371">
        <v>31320</v>
      </c>
      <c r="L8" s="244" t="s">
        <v>188</v>
      </c>
      <c r="M8" s="244" t="s">
        <v>92</v>
      </c>
      <c r="N8" s="244" t="s">
        <v>26</v>
      </c>
      <c r="O8" s="244" t="s">
        <v>367</v>
      </c>
      <c r="P8" s="244" t="s">
        <v>368</v>
      </c>
      <c r="Q8" s="244">
        <v>12005</v>
      </c>
      <c r="R8" s="244" t="s">
        <v>362</v>
      </c>
      <c r="S8" s="236" t="s">
        <v>363</v>
      </c>
      <c r="T8" s="259" t="s">
        <v>185</v>
      </c>
      <c r="U8" s="365" t="s">
        <v>369</v>
      </c>
      <c r="V8" s="362" t="s">
        <v>245</v>
      </c>
    </row>
    <row r="9" spans="1:22" ht="31.5" customHeight="1">
      <c r="A9" s="369"/>
      <c r="B9" s="207" t="s">
        <v>366</v>
      </c>
      <c r="C9" s="245"/>
      <c r="D9" s="28">
        <v>1</v>
      </c>
      <c r="E9" s="24">
        <v>17000</v>
      </c>
      <c r="F9" s="111">
        <v>17000</v>
      </c>
      <c r="G9" s="372"/>
      <c r="H9" s="245"/>
      <c r="I9" s="24"/>
      <c r="J9" s="24"/>
      <c r="K9" s="372"/>
      <c r="L9" s="245"/>
      <c r="M9" s="245"/>
      <c r="N9" s="245"/>
      <c r="O9" s="245"/>
      <c r="P9" s="245"/>
      <c r="Q9" s="245"/>
      <c r="R9" s="245"/>
      <c r="S9" s="237"/>
      <c r="T9" s="260"/>
      <c r="U9" s="366"/>
      <c r="V9" s="363"/>
    </row>
    <row r="10" spans="1:22" ht="31.5" customHeight="1">
      <c r="A10" s="369"/>
      <c r="B10" s="221"/>
      <c r="C10" s="245"/>
      <c r="D10" s="221"/>
      <c r="E10" s="221"/>
      <c r="F10" s="374"/>
      <c r="G10" s="372"/>
      <c r="H10" s="245"/>
      <c r="I10" s="24"/>
      <c r="J10" s="24"/>
      <c r="K10" s="372"/>
      <c r="L10" s="245"/>
      <c r="M10" s="245"/>
      <c r="N10" s="245"/>
      <c r="O10" s="245"/>
      <c r="P10" s="245"/>
      <c r="Q10" s="245"/>
      <c r="R10" s="245"/>
      <c r="S10" s="237"/>
      <c r="T10" s="260"/>
      <c r="U10" s="366"/>
      <c r="V10" s="363"/>
    </row>
    <row r="11" spans="1:22" ht="30.75" customHeight="1">
      <c r="A11" s="370"/>
      <c r="B11" s="223"/>
      <c r="C11" s="246"/>
      <c r="D11" s="223"/>
      <c r="E11" s="223"/>
      <c r="F11" s="375"/>
      <c r="G11" s="373"/>
      <c r="H11" s="246"/>
      <c r="I11" s="24"/>
      <c r="J11" s="24"/>
      <c r="K11" s="373"/>
      <c r="L11" s="246"/>
      <c r="M11" s="246"/>
      <c r="N11" s="246"/>
      <c r="O11" s="246"/>
      <c r="P11" s="246"/>
      <c r="Q11" s="246"/>
      <c r="R11" s="246"/>
      <c r="S11" s="238"/>
      <c r="T11" s="261"/>
      <c r="U11" s="367"/>
      <c r="V11" s="364"/>
    </row>
    <row r="12" spans="1:22">
      <c r="F12" s="73" t="s">
        <v>281</v>
      </c>
      <c r="G12" s="73">
        <f>SUM(G8:G11)</f>
        <v>31320</v>
      </c>
    </row>
  </sheetData>
  <mergeCells count="20">
    <mergeCell ref="H8:H11"/>
    <mergeCell ref="G8:G11"/>
    <mergeCell ref="C8:C11"/>
    <mergeCell ref="B10:B11"/>
    <mergeCell ref="D10:D11"/>
    <mergeCell ref="E10:E11"/>
    <mergeCell ref="F10:F11"/>
    <mergeCell ref="S8:S11"/>
    <mergeCell ref="T8:T11"/>
    <mergeCell ref="U8:U11"/>
    <mergeCell ref="V8:V11"/>
    <mergeCell ref="L8:L11"/>
    <mergeCell ref="K8:K11"/>
    <mergeCell ref="M8:M11"/>
    <mergeCell ref="N8:N11"/>
    <mergeCell ref="O8:O11"/>
    <mergeCell ref="P8:P11"/>
    <mergeCell ref="Q8:Q11"/>
    <mergeCell ref="R8:R11"/>
    <mergeCell ref="A8:A11"/>
  </mergeCells>
  <hyperlinks>
    <hyperlink ref="U8" r:id="rId1" xr:uid="{D4A77BC5-CC32-4199-8DB4-F7D3EFC007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MARZO</vt:lpstr>
      <vt:lpstr>ABRIL</vt:lpstr>
      <vt:lpstr>MAYO</vt:lpstr>
      <vt:lpstr>JUNIO</vt:lpstr>
      <vt:lpstr>JULIO</vt:lpstr>
      <vt:lpstr>AGOSTO</vt:lpstr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trans</cp:lastModifiedBy>
  <dcterms:created xsi:type="dcterms:W3CDTF">2020-04-21T20:03:38Z</dcterms:created>
  <dcterms:modified xsi:type="dcterms:W3CDTF">2020-09-15T04:12:36Z</dcterms:modified>
</cp:coreProperties>
</file>